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6770" windowHeight="6240"/>
  </bookViews>
  <sheets>
    <sheet name="voorblad" sheetId="9" r:id="rId1"/>
    <sheet name="diagnose" sheetId="1" r:id="rId2"/>
    <sheet name="sector_CBS" sheetId="2" r:id="rId3"/>
    <sheet name="lft_sexe" sheetId="3" r:id="rId4"/>
    <sheet name="CBS_meerjaren_stavaza_2014" sheetId="4" r:id="rId5"/>
    <sheet name="ZR_statline" sheetId="5" r:id="rId6"/>
    <sheet name="ZR_toelichting" sheetId="6" r:id="rId7"/>
    <sheet name="tabellen_notitie" sheetId="8" r:id="rId8"/>
  </sheets>
  <calcPr calcId="145621"/>
</workbook>
</file>

<file path=xl/calcChain.xml><?xml version="1.0" encoding="utf-8"?>
<calcChain xmlns="http://schemas.openxmlformats.org/spreadsheetml/2006/main">
  <c r="L26" i="2" l="1"/>
  <c r="L24" i="2"/>
  <c r="L23" i="2"/>
  <c r="L22" i="2"/>
  <c r="L21" i="2"/>
  <c r="L20" i="2"/>
  <c r="L19" i="2"/>
  <c r="L18" i="2"/>
  <c r="L17" i="2"/>
  <c r="L16" i="2"/>
  <c r="L15" i="2"/>
  <c r="L14" i="2"/>
  <c r="L13" i="2"/>
  <c r="L12" i="2"/>
  <c r="L11" i="2"/>
  <c r="L10" i="2"/>
  <c r="L9" i="2"/>
  <c r="L8" i="2"/>
  <c r="L7" i="2"/>
  <c r="L6" i="2"/>
  <c r="H52" i="8"/>
  <c r="G52" i="8"/>
  <c r="F52" i="8"/>
  <c r="C52" i="8"/>
  <c r="J50" i="8"/>
  <c r="I50" i="8"/>
  <c r="J49" i="8"/>
  <c r="I49" i="8"/>
  <c r="J48" i="8"/>
  <c r="I48" i="8"/>
  <c r="J47" i="8"/>
  <c r="I47" i="8"/>
  <c r="J46" i="8"/>
  <c r="I46" i="8"/>
  <c r="J45" i="8"/>
  <c r="I45" i="8"/>
  <c r="J44" i="8"/>
  <c r="I44" i="8"/>
  <c r="J43" i="8"/>
  <c r="I43" i="8"/>
  <c r="J42" i="8"/>
  <c r="I42" i="8"/>
  <c r="J41" i="8"/>
  <c r="I41" i="8"/>
  <c r="J40" i="8"/>
  <c r="I40" i="8"/>
  <c r="J39" i="8"/>
  <c r="I39" i="8"/>
  <c r="J38" i="8"/>
  <c r="I38" i="8"/>
  <c r="J37" i="8"/>
  <c r="I37" i="8"/>
  <c r="J36" i="8"/>
  <c r="I36" i="8"/>
  <c r="J35" i="8"/>
  <c r="I35" i="8"/>
  <c r="J34" i="8"/>
  <c r="I34" i="8"/>
  <c r="J33" i="8"/>
  <c r="I33" i="8"/>
  <c r="J32" i="8"/>
  <c r="I32" i="8"/>
  <c r="J31" i="8"/>
  <c r="I31" i="8"/>
  <c r="J30" i="8"/>
  <c r="J52" i="8" s="1"/>
  <c r="I30" i="8"/>
  <c r="I52" i="8" s="1"/>
  <c r="AC47" i="3"/>
  <c r="AI47" i="3" s="1"/>
  <c r="AB47" i="3"/>
  <c r="AA47" i="3"/>
  <c r="AG47" i="3" s="1"/>
  <c r="Z47" i="3"/>
  <c r="Y47" i="3"/>
  <c r="AC46" i="3"/>
  <c r="AI46" i="3" s="1"/>
  <c r="AB46" i="3"/>
  <c r="AH46" i="3" s="1"/>
  <c r="AA46" i="3"/>
  <c r="AG46" i="3" s="1"/>
  <c r="Z46" i="3"/>
  <c r="AF46" i="3" s="1"/>
  <c r="Y46" i="3"/>
  <c r="AC45" i="3"/>
  <c r="AI45" i="3" s="1"/>
  <c r="AB45" i="3"/>
  <c r="AA45" i="3"/>
  <c r="AG45" i="3" s="1"/>
  <c r="Z45" i="3"/>
  <c r="Y45" i="3"/>
  <c r="AC44" i="3"/>
  <c r="AI44" i="3" s="1"/>
  <c r="AB44" i="3"/>
  <c r="AH44" i="3" s="1"/>
  <c r="AA44" i="3"/>
  <c r="AG44" i="3" s="1"/>
  <c r="Z44" i="3"/>
  <c r="AF44" i="3" s="1"/>
  <c r="Y44" i="3"/>
  <c r="AC43" i="3"/>
  <c r="AI43" i="3" s="1"/>
  <c r="AB43" i="3"/>
  <c r="AA43" i="3"/>
  <c r="AG43" i="3" s="1"/>
  <c r="Z43" i="3"/>
  <c r="Y43" i="3"/>
  <c r="AC42" i="3"/>
  <c r="AI42" i="3" s="1"/>
  <c r="AB42" i="3"/>
  <c r="AH42" i="3" s="1"/>
  <c r="AA42" i="3"/>
  <c r="AG42" i="3" s="1"/>
  <c r="Z42" i="3"/>
  <c r="AF42" i="3" s="1"/>
  <c r="Y42" i="3"/>
  <c r="AC41" i="3"/>
  <c r="AI41" i="3" s="1"/>
  <c r="AB41" i="3"/>
  <c r="AA41" i="3"/>
  <c r="AG41" i="3" s="1"/>
  <c r="Z41" i="3"/>
  <c r="Y41" i="3"/>
  <c r="AC40" i="3"/>
  <c r="AI40" i="3" s="1"/>
  <c r="AB40" i="3"/>
  <c r="AH40" i="3" s="1"/>
  <c r="AA40" i="3"/>
  <c r="AG40" i="3" s="1"/>
  <c r="Z40" i="3"/>
  <c r="AF40" i="3" s="1"/>
  <c r="Y40" i="3"/>
  <c r="AC39" i="3"/>
  <c r="AI39" i="3" s="1"/>
  <c r="AB39" i="3"/>
  <c r="AA39" i="3"/>
  <c r="AG39" i="3" s="1"/>
  <c r="Z39" i="3"/>
  <c r="Y39" i="3"/>
  <c r="AC38" i="3"/>
  <c r="AI38" i="3" s="1"/>
  <c r="AB38" i="3"/>
  <c r="AH38" i="3" s="1"/>
  <c r="AA38" i="3"/>
  <c r="AG38" i="3" s="1"/>
  <c r="Z38" i="3"/>
  <c r="AF38" i="3" s="1"/>
  <c r="Y38" i="3"/>
  <c r="AC37" i="3"/>
  <c r="AI37" i="3" s="1"/>
  <c r="AB37" i="3"/>
  <c r="AA37" i="3"/>
  <c r="AG37" i="3" s="1"/>
  <c r="Z37" i="3"/>
  <c r="Y37" i="3"/>
  <c r="AC36" i="3"/>
  <c r="AI36" i="3" s="1"/>
  <c r="AB36" i="3"/>
  <c r="AH36" i="3" s="1"/>
  <c r="AA36" i="3"/>
  <c r="AG36" i="3" s="1"/>
  <c r="Z36" i="3"/>
  <c r="AF36" i="3" s="1"/>
  <c r="Y36" i="3"/>
  <c r="AC35" i="3"/>
  <c r="AI35" i="3" s="1"/>
  <c r="AB35" i="3"/>
  <c r="AA35" i="3"/>
  <c r="AG35" i="3" s="1"/>
  <c r="Z35" i="3"/>
  <c r="Y35" i="3"/>
  <c r="AC34" i="3"/>
  <c r="AI34" i="3" s="1"/>
  <c r="AB34" i="3"/>
  <c r="AH34" i="3" s="1"/>
  <c r="AA34" i="3"/>
  <c r="AG34" i="3" s="1"/>
  <c r="Z34" i="3"/>
  <c r="AF34" i="3" s="1"/>
  <c r="Y34" i="3"/>
  <c r="AC33" i="3"/>
  <c r="AI33" i="3" s="1"/>
  <c r="AB33" i="3"/>
  <c r="AA33" i="3"/>
  <c r="AG33" i="3" s="1"/>
  <c r="Z33" i="3"/>
  <c r="Y33" i="3"/>
  <c r="AC32" i="3"/>
  <c r="AI32" i="3" s="1"/>
  <c r="AB32" i="3"/>
  <c r="AH32" i="3" s="1"/>
  <c r="AA32" i="3"/>
  <c r="AG32" i="3" s="1"/>
  <c r="Z32" i="3"/>
  <c r="AF32" i="3" s="1"/>
  <c r="Y32" i="3"/>
  <c r="AC31" i="3"/>
  <c r="AI31" i="3" s="1"/>
  <c r="AB31" i="3"/>
  <c r="AA31" i="3"/>
  <c r="AG31" i="3" s="1"/>
  <c r="Z31" i="3"/>
  <c r="Y31" i="3"/>
  <c r="AC30" i="3"/>
  <c r="AI30" i="3" s="1"/>
  <c r="AB30" i="3"/>
  <c r="AH30" i="3" s="1"/>
  <c r="AA30" i="3"/>
  <c r="AG30" i="3" s="1"/>
  <c r="Z30" i="3"/>
  <c r="AF30" i="3" s="1"/>
  <c r="Y30" i="3"/>
  <c r="AC29" i="3"/>
  <c r="AI29" i="3" s="1"/>
  <c r="AB29" i="3"/>
  <c r="AA29" i="3"/>
  <c r="AG29" i="3" s="1"/>
  <c r="Z29" i="3"/>
  <c r="Y29" i="3"/>
  <c r="AC28" i="3"/>
  <c r="AI28" i="3" s="1"/>
  <c r="AB28" i="3"/>
  <c r="AH28" i="3" s="1"/>
  <c r="AA28" i="3"/>
  <c r="AG28" i="3" s="1"/>
  <c r="Z28" i="3"/>
  <c r="AF28" i="3" s="1"/>
  <c r="Y28" i="3"/>
  <c r="AC27" i="3"/>
  <c r="AI27" i="3" s="1"/>
  <c r="AB27" i="3"/>
  <c r="AA27" i="3"/>
  <c r="AG27" i="3" s="1"/>
  <c r="Z27" i="3"/>
  <c r="Y27" i="3"/>
  <c r="AC26" i="3"/>
  <c r="AI26" i="3" s="1"/>
  <c r="AB26" i="3"/>
  <c r="AH26" i="3" s="1"/>
  <c r="AA26" i="3"/>
  <c r="AG26" i="3" s="1"/>
  <c r="Z26" i="3"/>
  <c r="AF26" i="3" s="1"/>
  <c r="Y26" i="3"/>
  <c r="AC25" i="3"/>
  <c r="AI25" i="3" s="1"/>
  <c r="AB25" i="3"/>
  <c r="AA25" i="3"/>
  <c r="AG25" i="3" s="1"/>
  <c r="Z25" i="3"/>
  <c r="Y25" i="3"/>
  <c r="AC24" i="3"/>
  <c r="AI24" i="3" s="1"/>
  <c r="AB24" i="3"/>
  <c r="AH24" i="3" s="1"/>
  <c r="AA24" i="3"/>
  <c r="AG24" i="3" s="1"/>
  <c r="Z24" i="3"/>
  <c r="AF24" i="3" s="1"/>
  <c r="Y24" i="3"/>
  <c r="AC23" i="3"/>
  <c r="AI23" i="3" s="1"/>
  <c r="AB23" i="3"/>
  <c r="AA23" i="3"/>
  <c r="AG23" i="3" s="1"/>
  <c r="Z23" i="3"/>
  <c r="Y23" i="3"/>
  <c r="AC22" i="3"/>
  <c r="AI22" i="3" s="1"/>
  <c r="AB22" i="3"/>
  <c r="AH22" i="3" s="1"/>
  <c r="AA22" i="3"/>
  <c r="AG22" i="3" s="1"/>
  <c r="Z22" i="3"/>
  <c r="AF22" i="3" s="1"/>
  <c r="Y22" i="3"/>
  <c r="AC21" i="3"/>
  <c r="AI21" i="3" s="1"/>
  <c r="AB21" i="3"/>
  <c r="AA21" i="3"/>
  <c r="AG21" i="3" s="1"/>
  <c r="Z21" i="3"/>
  <c r="Y21" i="3"/>
  <c r="AC20" i="3"/>
  <c r="AI20" i="3" s="1"/>
  <c r="AB20" i="3"/>
  <c r="AH20" i="3" s="1"/>
  <c r="AA20" i="3"/>
  <c r="AG20" i="3" s="1"/>
  <c r="Z20" i="3"/>
  <c r="AF20" i="3" s="1"/>
  <c r="Y20" i="3"/>
  <c r="AC19" i="3"/>
  <c r="AI19" i="3" s="1"/>
  <c r="AB19" i="3"/>
  <c r="AA19" i="3"/>
  <c r="AG19" i="3" s="1"/>
  <c r="Z19" i="3"/>
  <c r="Y19" i="3"/>
  <c r="AC18" i="3"/>
  <c r="AI18" i="3" s="1"/>
  <c r="AB18" i="3"/>
  <c r="AH18" i="3" s="1"/>
  <c r="AA18" i="3"/>
  <c r="AG18" i="3" s="1"/>
  <c r="Z18" i="3"/>
  <c r="AF18" i="3" s="1"/>
  <c r="Y18" i="3"/>
  <c r="AC17" i="3"/>
  <c r="AI17" i="3" s="1"/>
  <c r="AB17" i="3"/>
  <c r="AA17" i="3"/>
  <c r="AG17" i="3" s="1"/>
  <c r="Z17" i="3"/>
  <c r="Y17" i="3"/>
  <c r="AC16" i="3"/>
  <c r="AI16" i="3" s="1"/>
  <c r="AB16" i="3"/>
  <c r="AH16" i="3" s="1"/>
  <c r="AA16" i="3"/>
  <c r="AG16" i="3" s="1"/>
  <c r="Z16" i="3"/>
  <c r="AF16" i="3" s="1"/>
  <c r="Y16" i="3"/>
  <c r="AC15" i="3"/>
  <c r="AI15" i="3" s="1"/>
  <c r="AB15" i="3"/>
  <c r="AA15" i="3"/>
  <c r="AG15" i="3" s="1"/>
  <c r="Z15" i="3"/>
  <c r="Y15" i="3"/>
  <c r="AC14" i="3"/>
  <c r="AI14" i="3" s="1"/>
  <c r="AB14" i="3"/>
  <c r="AH14" i="3" s="1"/>
  <c r="AA14" i="3"/>
  <c r="AG14" i="3" s="1"/>
  <c r="Z14" i="3"/>
  <c r="AF14" i="3" s="1"/>
  <c r="Y14" i="3"/>
  <c r="AC13" i="3"/>
  <c r="AI13" i="3" s="1"/>
  <c r="AB13" i="3"/>
  <c r="AA13" i="3"/>
  <c r="AG13" i="3" s="1"/>
  <c r="Z13" i="3"/>
  <c r="Y13" i="3"/>
  <c r="AC12" i="3"/>
  <c r="AI12" i="3" s="1"/>
  <c r="AB12" i="3"/>
  <c r="AH12" i="3" s="1"/>
  <c r="AA12" i="3"/>
  <c r="AG12" i="3" s="1"/>
  <c r="Z12" i="3"/>
  <c r="AF12" i="3" s="1"/>
  <c r="Y12" i="3"/>
  <c r="AC11" i="3"/>
  <c r="AI11" i="3" s="1"/>
  <c r="AB11" i="3"/>
  <c r="AA11" i="3"/>
  <c r="AG11" i="3" s="1"/>
  <c r="Z11" i="3"/>
  <c r="Y11" i="3"/>
  <c r="AC10" i="3"/>
  <c r="AI10" i="3" s="1"/>
  <c r="AB10" i="3"/>
  <c r="AH10" i="3" s="1"/>
  <c r="AA10" i="3"/>
  <c r="AG10" i="3" s="1"/>
  <c r="Z10" i="3"/>
  <c r="AF10" i="3" s="1"/>
  <c r="Y10" i="3"/>
  <c r="AC9" i="3"/>
  <c r="AI9" i="3" s="1"/>
  <c r="AB9" i="3"/>
  <c r="AA9" i="3"/>
  <c r="AG9" i="3" s="1"/>
  <c r="Z9" i="3"/>
  <c r="Y9" i="3"/>
  <c r="AC8" i="3"/>
  <c r="AI8" i="3" s="1"/>
  <c r="AB8" i="3"/>
  <c r="AH8" i="3" s="1"/>
  <c r="AA8" i="3"/>
  <c r="AG8" i="3" s="1"/>
  <c r="Z8" i="3"/>
  <c r="AF8" i="3" s="1"/>
  <c r="Y8" i="3"/>
  <c r="AC7" i="3"/>
  <c r="AI7" i="3" s="1"/>
  <c r="AB7" i="3"/>
  <c r="AH7" i="3" s="1"/>
  <c r="AA7" i="3"/>
  <c r="AG7" i="3" s="1"/>
  <c r="Z7" i="3"/>
  <c r="AF7" i="3" s="1"/>
  <c r="Y7" i="3"/>
  <c r="AC6" i="3"/>
  <c r="AI6" i="3" s="1"/>
  <c r="AB6" i="3"/>
  <c r="AH6" i="3" s="1"/>
  <c r="AA6" i="3"/>
  <c r="AG6" i="3" s="1"/>
  <c r="Z6" i="3"/>
  <c r="AF6" i="3" s="1"/>
  <c r="Y6" i="3"/>
  <c r="U50" i="3"/>
  <c r="T50" i="3"/>
  <c r="S50" i="3"/>
  <c r="R50" i="3"/>
  <c r="Q50" i="3"/>
  <c r="U49" i="3"/>
  <c r="T49" i="3"/>
  <c r="T51" i="3" s="1"/>
  <c r="S49" i="3"/>
  <c r="R49" i="3"/>
  <c r="R51" i="3" s="1"/>
  <c r="Q49" i="3"/>
  <c r="AC24" i="4"/>
  <c r="AB24" i="4"/>
  <c r="BN24" i="4" s="1"/>
  <c r="BE24" i="4" s="1"/>
  <c r="AL24" i="4" s="1"/>
  <c r="AA24" i="4"/>
  <c r="BM24" i="4" s="1"/>
  <c r="BD24" i="4" s="1"/>
  <c r="AK24" i="4" s="1"/>
  <c r="Z24" i="4"/>
  <c r="BL24" i="4" s="1"/>
  <c r="BC24" i="4" s="1"/>
  <c r="AJ24" i="4" s="1"/>
  <c r="Y24" i="4"/>
  <c r="BK24" i="4" s="1"/>
  <c r="BB24" i="4" s="1"/>
  <c r="AI24" i="4" s="1"/>
  <c r="X24" i="4"/>
  <c r="BJ24" i="4" s="1"/>
  <c r="BA24" i="4" s="1"/>
  <c r="AH24" i="4" s="1"/>
  <c r="W24" i="4"/>
  <c r="BI24" i="4" s="1"/>
  <c r="AZ24" i="4" s="1"/>
  <c r="AG24" i="4" s="1"/>
  <c r="V24" i="4"/>
  <c r="BH24" i="4" s="1"/>
  <c r="AY24" i="4" s="1"/>
  <c r="AF24" i="4" s="1"/>
  <c r="AC23" i="4"/>
  <c r="AB23" i="4"/>
  <c r="AA23" i="4"/>
  <c r="Z23" i="4"/>
  <c r="Y23" i="4"/>
  <c r="X23" i="4"/>
  <c r="W23" i="4"/>
  <c r="V23" i="4"/>
  <c r="AC22" i="4"/>
  <c r="AB22" i="4"/>
  <c r="AA22" i="4"/>
  <c r="Z22" i="4"/>
  <c r="Y22" i="4"/>
  <c r="X22" i="4"/>
  <c r="W22" i="4"/>
  <c r="V22" i="4"/>
  <c r="AC21" i="4"/>
  <c r="AB21" i="4"/>
  <c r="AA21" i="4"/>
  <c r="Z21" i="4"/>
  <c r="Y21" i="4"/>
  <c r="X21" i="4"/>
  <c r="W21" i="4"/>
  <c r="V21" i="4"/>
  <c r="AC20" i="4"/>
  <c r="AB20" i="4"/>
  <c r="AA20" i="4"/>
  <c r="Z20" i="4"/>
  <c r="Y20" i="4"/>
  <c r="X20" i="4"/>
  <c r="W20" i="4"/>
  <c r="V20" i="4"/>
  <c r="AC19" i="4"/>
  <c r="AB19" i="4"/>
  <c r="AA19" i="4"/>
  <c r="Z19" i="4"/>
  <c r="Y19" i="4"/>
  <c r="X19" i="4"/>
  <c r="W19" i="4"/>
  <c r="V19" i="4"/>
  <c r="AC18" i="4"/>
  <c r="AB18" i="4"/>
  <c r="BN18" i="4" s="1"/>
  <c r="BE18" i="4" s="1"/>
  <c r="AL18" i="4" s="1"/>
  <c r="AA18" i="4"/>
  <c r="BM18" i="4" s="1"/>
  <c r="BD18" i="4" s="1"/>
  <c r="AK18" i="4" s="1"/>
  <c r="Z18" i="4"/>
  <c r="BL18" i="4" s="1"/>
  <c r="BC18" i="4" s="1"/>
  <c r="AJ18" i="4" s="1"/>
  <c r="Y18" i="4"/>
  <c r="BK18" i="4" s="1"/>
  <c r="BB18" i="4" s="1"/>
  <c r="AI18" i="4" s="1"/>
  <c r="X18" i="4"/>
  <c r="BJ18" i="4" s="1"/>
  <c r="BA18" i="4" s="1"/>
  <c r="AH18" i="4" s="1"/>
  <c r="W18" i="4"/>
  <c r="BI18" i="4" s="1"/>
  <c r="AZ18" i="4" s="1"/>
  <c r="AG18" i="4" s="1"/>
  <c r="V18" i="4"/>
  <c r="BH18" i="4" s="1"/>
  <c r="AY18" i="4" s="1"/>
  <c r="AF18" i="4" s="1"/>
  <c r="AC17" i="4"/>
  <c r="AB17" i="4"/>
  <c r="BN17" i="4" s="1"/>
  <c r="BE17" i="4" s="1"/>
  <c r="AL17" i="4" s="1"/>
  <c r="AA17" i="4"/>
  <c r="BM17" i="4" s="1"/>
  <c r="BD17" i="4" s="1"/>
  <c r="AK17" i="4" s="1"/>
  <c r="Z17" i="4"/>
  <c r="BL17" i="4" s="1"/>
  <c r="BC17" i="4" s="1"/>
  <c r="AJ17" i="4" s="1"/>
  <c r="Y17" i="4"/>
  <c r="BK17" i="4" s="1"/>
  <c r="BB17" i="4" s="1"/>
  <c r="AI17" i="4" s="1"/>
  <c r="X17" i="4"/>
  <c r="BJ17" i="4" s="1"/>
  <c r="BA17" i="4" s="1"/>
  <c r="AH17" i="4" s="1"/>
  <c r="W17" i="4"/>
  <c r="BI17" i="4" s="1"/>
  <c r="AZ17" i="4" s="1"/>
  <c r="AG17" i="4" s="1"/>
  <c r="V17" i="4"/>
  <c r="BH17" i="4" s="1"/>
  <c r="AY17" i="4" s="1"/>
  <c r="AF17" i="4" s="1"/>
  <c r="AC16" i="4"/>
  <c r="AB16" i="4"/>
  <c r="AA16" i="4"/>
  <c r="Z16" i="4"/>
  <c r="Y16" i="4"/>
  <c r="X16" i="4"/>
  <c r="W16" i="4"/>
  <c r="V16" i="4"/>
  <c r="AC15" i="4"/>
  <c r="AB15" i="4"/>
  <c r="AA15" i="4"/>
  <c r="Z15" i="4"/>
  <c r="Y15" i="4"/>
  <c r="X15" i="4"/>
  <c r="W15" i="4"/>
  <c r="V15" i="4"/>
  <c r="AC14" i="4"/>
  <c r="AB14" i="4"/>
  <c r="AA14" i="4"/>
  <c r="Z14" i="4"/>
  <c r="Y14" i="4"/>
  <c r="X14" i="4"/>
  <c r="W14" i="4"/>
  <c r="V14" i="4"/>
  <c r="AC13" i="4"/>
  <c r="AB13" i="4"/>
  <c r="AA13" i="4"/>
  <c r="Z13" i="4"/>
  <c r="Y13" i="4"/>
  <c r="X13" i="4"/>
  <c r="W13" i="4"/>
  <c r="V13" i="4"/>
  <c r="AC12" i="4"/>
  <c r="AB12" i="4"/>
  <c r="AA12" i="4"/>
  <c r="Z12" i="4"/>
  <c r="Y12" i="4"/>
  <c r="X12" i="4"/>
  <c r="W12" i="4"/>
  <c r="V12" i="4"/>
  <c r="AC11" i="4"/>
  <c r="AB11" i="4"/>
  <c r="AA11" i="4"/>
  <c r="Z11" i="4"/>
  <c r="Y11" i="4"/>
  <c r="X11" i="4"/>
  <c r="W11" i="4"/>
  <c r="V11" i="4"/>
  <c r="AC10" i="4"/>
  <c r="AB10" i="4"/>
  <c r="BN10" i="4" s="1"/>
  <c r="BE10" i="4" s="1"/>
  <c r="AL10" i="4" s="1"/>
  <c r="AA10" i="4"/>
  <c r="BM10" i="4" s="1"/>
  <c r="BD10" i="4" s="1"/>
  <c r="AK10" i="4" s="1"/>
  <c r="Z10" i="4"/>
  <c r="BL10" i="4" s="1"/>
  <c r="BC10" i="4" s="1"/>
  <c r="AJ10" i="4" s="1"/>
  <c r="Y10" i="4"/>
  <c r="BK10" i="4" s="1"/>
  <c r="BB10" i="4" s="1"/>
  <c r="AI10" i="4" s="1"/>
  <c r="X10" i="4"/>
  <c r="BJ10" i="4" s="1"/>
  <c r="BA10" i="4" s="1"/>
  <c r="AH10" i="4" s="1"/>
  <c r="W10" i="4"/>
  <c r="BI10" i="4" s="1"/>
  <c r="AZ10" i="4" s="1"/>
  <c r="AG10" i="4" s="1"/>
  <c r="V10" i="4"/>
  <c r="BH10" i="4" s="1"/>
  <c r="AY10" i="4" s="1"/>
  <c r="AF10" i="4" s="1"/>
  <c r="AC9" i="4"/>
  <c r="AB9" i="4"/>
  <c r="BN9" i="4" s="1"/>
  <c r="BE9" i="4" s="1"/>
  <c r="AL9" i="4" s="1"/>
  <c r="AA9" i="4"/>
  <c r="BM9" i="4" s="1"/>
  <c r="BD9" i="4" s="1"/>
  <c r="AK9" i="4" s="1"/>
  <c r="Z9" i="4"/>
  <c r="BL9" i="4" s="1"/>
  <c r="BC9" i="4" s="1"/>
  <c r="AJ9" i="4" s="1"/>
  <c r="Y9" i="4"/>
  <c r="BK9" i="4" s="1"/>
  <c r="BB9" i="4" s="1"/>
  <c r="AI9" i="4" s="1"/>
  <c r="X9" i="4"/>
  <c r="BJ9" i="4" s="1"/>
  <c r="BA9" i="4" s="1"/>
  <c r="AH9" i="4" s="1"/>
  <c r="W9" i="4"/>
  <c r="BI9" i="4" s="1"/>
  <c r="AZ9" i="4" s="1"/>
  <c r="AG9" i="4" s="1"/>
  <c r="V9" i="4"/>
  <c r="BH9" i="4" s="1"/>
  <c r="AY9" i="4" s="1"/>
  <c r="AF9" i="4" s="1"/>
  <c r="AC8" i="4"/>
  <c r="AB8" i="4"/>
  <c r="BN8" i="4" s="1"/>
  <c r="BE8" i="4" s="1"/>
  <c r="AL8" i="4" s="1"/>
  <c r="AA8" i="4"/>
  <c r="BM8" i="4" s="1"/>
  <c r="BD8" i="4" s="1"/>
  <c r="AK8" i="4" s="1"/>
  <c r="Z8" i="4"/>
  <c r="BL8" i="4" s="1"/>
  <c r="BC8" i="4" s="1"/>
  <c r="AJ8" i="4" s="1"/>
  <c r="Y8" i="4"/>
  <c r="BK8" i="4" s="1"/>
  <c r="BB8" i="4" s="1"/>
  <c r="AI8" i="4" s="1"/>
  <c r="X8" i="4"/>
  <c r="BJ8" i="4" s="1"/>
  <c r="BA8" i="4" s="1"/>
  <c r="AH8" i="4" s="1"/>
  <c r="W8" i="4"/>
  <c r="BI8" i="4" s="1"/>
  <c r="AZ8" i="4" s="1"/>
  <c r="AG8" i="4" s="1"/>
  <c r="V8" i="4"/>
  <c r="BH8" i="4" s="1"/>
  <c r="AY8" i="4" s="1"/>
  <c r="AF8" i="4" s="1"/>
  <c r="AC7" i="4"/>
  <c r="AB7" i="4"/>
  <c r="BN7" i="4" s="1"/>
  <c r="BE7" i="4" s="1"/>
  <c r="AL7" i="4" s="1"/>
  <c r="AA7" i="4"/>
  <c r="BM7" i="4" s="1"/>
  <c r="BD7" i="4" s="1"/>
  <c r="AK7" i="4" s="1"/>
  <c r="Z7" i="4"/>
  <c r="BL7" i="4" s="1"/>
  <c r="BC7" i="4" s="1"/>
  <c r="AJ7" i="4" s="1"/>
  <c r="Y7" i="4"/>
  <c r="BK7" i="4" s="1"/>
  <c r="BB7" i="4" s="1"/>
  <c r="AI7" i="4" s="1"/>
  <c r="X7" i="4"/>
  <c r="BJ7" i="4" s="1"/>
  <c r="BA7" i="4" s="1"/>
  <c r="AH7" i="4" s="1"/>
  <c r="W7" i="4"/>
  <c r="BI7" i="4" s="1"/>
  <c r="AZ7" i="4" s="1"/>
  <c r="AG7" i="4" s="1"/>
  <c r="V7" i="4"/>
  <c r="BH7" i="4" s="1"/>
  <c r="AY7" i="4" s="1"/>
  <c r="AF7" i="4" s="1"/>
  <c r="AC6" i="4"/>
  <c r="AB6" i="4"/>
  <c r="BN6" i="4" s="1"/>
  <c r="BE6" i="4" s="1"/>
  <c r="AL6" i="4" s="1"/>
  <c r="AA6" i="4"/>
  <c r="BM6" i="4" s="1"/>
  <c r="BD6" i="4" s="1"/>
  <c r="AK6" i="4" s="1"/>
  <c r="Z6" i="4"/>
  <c r="BL6" i="4" s="1"/>
  <c r="BC6" i="4" s="1"/>
  <c r="AJ6" i="4" s="1"/>
  <c r="Y6" i="4"/>
  <c r="BK6" i="4" s="1"/>
  <c r="BB6" i="4" s="1"/>
  <c r="AI6" i="4" s="1"/>
  <c r="X6" i="4"/>
  <c r="BJ6" i="4" s="1"/>
  <c r="BA6" i="4" s="1"/>
  <c r="AH6" i="4" s="1"/>
  <c r="W6" i="4"/>
  <c r="BI6" i="4" s="1"/>
  <c r="AZ6" i="4" s="1"/>
  <c r="AG6" i="4" s="1"/>
  <c r="V6" i="4"/>
  <c r="BH6" i="4" s="1"/>
  <c r="AY6" i="4" s="1"/>
  <c r="AF6" i="4" s="1"/>
  <c r="T24" i="4"/>
  <c r="S24" i="4"/>
  <c r="R24" i="4"/>
  <c r="Q24" i="4"/>
  <c r="P24" i="4"/>
  <c r="O24" i="4"/>
  <c r="N24" i="4"/>
  <c r="M24" i="4"/>
  <c r="T23" i="4"/>
  <c r="S23" i="4"/>
  <c r="R23" i="4"/>
  <c r="Q23" i="4"/>
  <c r="P23" i="4"/>
  <c r="O23" i="4"/>
  <c r="N23" i="4"/>
  <c r="M23" i="4"/>
  <c r="T22" i="4"/>
  <c r="S22" i="4"/>
  <c r="R22" i="4"/>
  <c r="Q22" i="4"/>
  <c r="P22" i="4"/>
  <c r="O22" i="4"/>
  <c r="N22" i="4"/>
  <c r="M22" i="4"/>
  <c r="T21" i="4"/>
  <c r="S21" i="4"/>
  <c r="R21" i="4"/>
  <c r="Q21" i="4"/>
  <c r="P21" i="4"/>
  <c r="O21" i="4"/>
  <c r="N21" i="4"/>
  <c r="M21" i="4"/>
  <c r="T20" i="4"/>
  <c r="S20" i="4"/>
  <c r="R20" i="4"/>
  <c r="Q20" i="4"/>
  <c r="P20" i="4"/>
  <c r="O20" i="4"/>
  <c r="N20" i="4"/>
  <c r="M20" i="4"/>
  <c r="T19" i="4"/>
  <c r="S19" i="4"/>
  <c r="R19" i="4"/>
  <c r="Q19" i="4"/>
  <c r="P19" i="4"/>
  <c r="O19" i="4"/>
  <c r="N19" i="4"/>
  <c r="M19" i="4"/>
  <c r="T18" i="4"/>
  <c r="S18" i="4"/>
  <c r="R18" i="4"/>
  <c r="Q18" i="4"/>
  <c r="P18" i="4"/>
  <c r="O18" i="4"/>
  <c r="N18" i="4"/>
  <c r="M18" i="4"/>
  <c r="T17" i="4"/>
  <c r="S17" i="4"/>
  <c r="R17" i="4"/>
  <c r="Q17" i="4"/>
  <c r="P17" i="4"/>
  <c r="O17" i="4"/>
  <c r="N17" i="4"/>
  <c r="M17" i="4"/>
  <c r="T16" i="4"/>
  <c r="S16" i="4"/>
  <c r="R16" i="4"/>
  <c r="Q16" i="4"/>
  <c r="P16" i="4"/>
  <c r="O16" i="4"/>
  <c r="N16" i="4"/>
  <c r="M16" i="4"/>
  <c r="T15" i="4"/>
  <c r="S15" i="4"/>
  <c r="R15" i="4"/>
  <c r="Q15" i="4"/>
  <c r="P15" i="4"/>
  <c r="O15" i="4"/>
  <c r="N15" i="4"/>
  <c r="M15" i="4"/>
  <c r="T14" i="4"/>
  <c r="S14" i="4"/>
  <c r="R14" i="4"/>
  <c r="Q14" i="4"/>
  <c r="P14" i="4"/>
  <c r="O14" i="4"/>
  <c r="N14" i="4"/>
  <c r="M14" i="4"/>
  <c r="T13" i="4"/>
  <c r="S13" i="4"/>
  <c r="R13" i="4"/>
  <c r="Q13" i="4"/>
  <c r="P13" i="4"/>
  <c r="O13" i="4"/>
  <c r="N13" i="4"/>
  <c r="M13" i="4"/>
  <c r="T12" i="4"/>
  <c r="S12" i="4"/>
  <c r="R12" i="4"/>
  <c r="Q12" i="4"/>
  <c r="P12" i="4"/>
  <c r="O12" i="4"/>
  <c r="N12" i="4"/>
  <c r="M12" i="4"/>
  <c r="T11" i="4"/>
  <c r="S11" i="4"/>
  <c r="R11" i="4"/>
  <c r="Q11" i="4"/>
  <c r="P11" i="4"/>
  <c r="O11" i="4"/>
  <c r="N11" i="4"/>
  <c r="M11" i="4"/>
  <c r="T10" i="4"/>
  <c r="S10" i="4"/>
  <c r="R10" i="4"/>
  <c r="Q10" i="4"/>
  <c r="P10" i="4"/>
  <c r="O10" i="4"/>
  <c r="N10" i="4"/>
  <c r="M10" i="4"/>
  <c r="T9" i="4"/>
  <c r="S9" i="4"/>
  <c r="R9" i="4"/>
  <c r="Q9" i="4"/>
  <c r="P9" i="4"/>
  <c r="O9" i="4"/>
  <c r="N9" i="4"/>
  <c r="M9" i="4"/>
  <c r="T8" i="4"/>
  <c r="S8" i="4"/>
  <c r="R8" i="4"/>
  <c r="Q8" i="4"/>
  <c r="P8" i="4"/>
  <c r="O8" i="4"/>
  <c r="N8" i="4"/>
  <c r="M8" i="4"/>
  <c r="T7" i="4"/>
  <c r="S7" i="4"/>
  <c r="R7" i="4"/>
  <c r="Q7" i="4"/>
  <c r="P7" i="4"/>
  <c r="O7" i="4"/>
  <c r="N7" i="4"/>
  <c r="M7" i="4"/>
  <c r="T6" i="4"/>
  <c r="S6" i="4"/>
  <c r="R6" i="4"/>
  <c r="Q6" i="4"/>
  <c r="P6" i="4"/>
  <c r="O6" i="4"/>
  <c r="N6" i="4"/>
  <c r="M6" i="4"/>
  <c r="K26" i="4"/>
  <c r="AC26" i="4" s="1"/>
  <c r="J26" i="4"/>
  <c r="I26" i="4"/>
  <c r="I29" i="4" s="1"/>
  <c r="H26" i="4"/>
  <c r="G26" i="4"/>
  <c r="G29" i="4" s="1"/>
  <c r="F26" i="4"/>
  <c r="E26" i="4"/>
  <c r="E29" i="4" s="1"/>
  <c r="D26" i="4"/>
  <c r="C26" i="4"/>
  <c r="C29" i="4" s="1"/>
  <c r="K50" i="3"/>
  <c r="K49"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J47" i="3"/>
  <c r="M47" i="3" s="1"/>
  <c r="J46" i="3"/>
  <c r="M46" i="3" s="1"/>
  <c r="J45" i="3"/>
  <c r="M45" i="3" s="1"/>
  <c r="J44" i="3"/>
  <c r="M44" i="3" s="1"/>
  <c r="J43" i="3"/>
  <c r="M43" i="3" s="1"/>
  <c r="J42" i="3"/>
  <c r="M42" i="3" s="1"/>
  <c r="J41" i="3"/>
  <c r="M41" i="3" s="1"/>
  <c r="J40" i="3"/>
  <c r="M40" i="3" s="1"/>
  <c r="J39" i="3"/>
  <c r="M39" i="3" s="1"/>
  <c r="J38" i="3"/>
  <c r="M38" i="3" s="1"/>
  <c r="J37" i="3"/>
  <c r="M37" i="3" s="1"/>
  <c r="J36" i="3"/>
  <c r="M36" i="3" s="1"/>
  <c r="J35" i="3"/>
  <c r="M35" i="3" s="1"/>
  <c r="J34" i="3"/>
  <c r="M34" i="3" s="1"/>
  <c r="J33" i="3"/>
  <c r="M33" i="3" s="1"/>
  <c r="J32" i="3"/>
  <c r="M32" i="3" s="1"/>
  <c r="J31" i="3"/>
  <c r="M31" i="3" s="1"/>
  <c r="J30" i="3"/>
  <c r="M30" i="3" s="1"/>
  <c r="J29" i="3"/>
  <c r="M29" i="3" s="1"/>
  <c r="J28" i="3"/>
  <c r="M28" i="3" s="1"/>
  <c r="J27" i="3"/>
  <c r="M27" i="3" s="1"/>
  <c r="J26" i="3"/>
  <c r="M26" i="3" s="1"/>
  <c r="J25" i="3"/>
  <c r="M25" i="3" s="1"/>
  <c r="J24" i="3"/>
  <c r="M24" i="3" s="1"/>
  <c r="J23" i="3"/>
  <c r="M23" i="3" s="1"/>
  <c r="J22" i="3"/>
  <c r="M22" i="3" s="1"/>
  <c r="J21" i="3"/>
  <c r="M21" i="3" s="1"/>
  <c r="J20" i="3"/>
  <c r="M20" i="3" s="1"/>
  <c r="J19" i="3"/>
  <c r="M19" i="3" s="1"/>
  <c r="J18" i="3"/>
  <c r="M18" i="3" s="1"/>
  <c r="J17" i="3"/>
  <c r="M17" i="3" s="1"/>
  <c r="J16" i="3"/>
  <c r="M16" i="3" s="1"/>
  <c r="J15" i="3"/>
  <c r="M15" i="3" s="1"/>
  <c r="J14" i="3"/>
  <c r="M14" i="3" s="1"/>
  <c r="J13" i="3"/>
  <c r="M13" i="3" s="1"/>
  <c r="J12" i="3"/>
  <c r="M12" i="3" s="1"/>
  <c r="J11" i="3"/>
  <c r="M11" i="3" s="1"/>
  <c r="J10" i="3"/>
  <c r="M10" i="3" s="1"/>
  <c r="J9" i="3"/>
  <c r="M9" i="3" s="1"/>
  <c r="J8" i="3"/>
  <c r="M8" i="3" s="1"/>
  <c r="J7" i="3"/>
  <c r="M7" i="3" s="1"/>
  <c r="J6" i="3"/>
  <c r="N6" i="3"/>
  <c r="M6" i="3"/>
  <c r="G50" i="3"/>
  <c r="AC50" i="3" s="1"/>
  <c r="AI50" i="3" s="1"/>
  <c r="F50" i="3"/>
  <c r="AB50" i="3" s="1"/>
  <c r="E50" i="3"/>
  <c r="AA50" i="3" s="1"/>
  <c r="AG50" i="3" s="1"/>
  <c r="D50" i="3"/>
  <c r="Z50" i="3" s="1"/>
  <c r="G49" i="3"/>
  <c r="G51" i="3" s="1"/>
  <c r="F49" i="3"/>
  <c r="F51" i="3" s="1"/>
  <c r="AB51" i="3" s="1"/>
  <c r="E49" i="3"/>
  <c r="E51" i="3" s="1"/>
  <c r="D49" i="3"/>
  <c r="D51" i="3" s="1"/>
  <c r="Z51" i="3" s="1"/>
  <c r="C50" i="3"/>
  <c r="Y50" i="3" s="1"/>
  <c r="C49" i="3"/>
  <c r="P26" i="2"/>
  <c r="P24" i="2"/>
  <c r="P23" i="2"/>
  <c r="P22" i="2"/>
  <c r="P21" i="2"/>
  <c r="P20" i="2"/>
  <c r="P19" i="2"/>
  <c r="P18" i="2"/>
  <c r="P17" i="2"/>
  <c r="P16" i="2"/>
  <c r="P15" i="2"/>
  <c r="P14" i="2"/>
  <c r="P13" i="2"/>
  <c r="P12" i="2"/>
  <c r="P11" i="2"/>
  <c r="P10" i="2"/>
  <c r="P9" i="2"/>
  <c r="P8" i="2"/>
  <c r="P7" i="2"/>
  <c r="P6" i="2"/>
  <c r="O26" i="2"/>
  <c r="O24" i="2"/>
  <c r="O23" i="2"/>
  <c r="O22" i="2"/>
  <c r="O21" i="2"/>
  <c r="O20" i="2"/>
  <c r="O19" i="2"/>
  <c r="O18" i="2"/>
  <c r="O17" i="2"/>
  <c r="O16" i="2"/>
  <c r="O15" i="2"/>
  <c r="O14" i="2"/>
  <c r="O13" i="2"/>
  <c r="O12" i="2"/>
  <c r="O11" i="2"/>
  <c r="O10" i="2"/>
  <c r="O9" i="2"/>
  <c r="O8" i="2"/>
  <c r="O7" i="2"/>
  <c r="O6" i="2"/>
  <c r="K26" i="2"/>
  <c r="N23" i="2"/>
  <c r="N21" i="2"/>
  <c r="N19" i="2"/>
  <c r="N17" i="2"/>
  <c r="N15" i="2"/>
  <c r="N13" i="2"/>
  <c r="N11" i="2"/>
  <c r="N9" i="2"/>
  <c r="N7" i="2"/>
  <c r="J24" i="2"/>
  <c r="N24" i="2" s="1"/>
  <c r="J23" i="2"/>
  <c r="J22" i="2"/>
  <c r="N22" i="2" s="1"/>
  <c r="J21" i="2"/>
  <c r="J20" i="2"/>
  <c r="N20" i="2" s="1"/>
  <c r="J19" i="2"/>
  <c r="J18" i="2"/>
  <c r="N18" i="2" s="1"/>
  <c r="J17" i="2"/>
  <c r="J16" i="2"/>
  <c r="N16" i="2" s="1"/>
  <c r="J15" i="2"/>
  <c r="J14" i="2"/>
  <c r="N14" i="2" s="1"/>
  <c r="J13" i="2"/>
  <c r="J12" i="2"/>
  <c r="N12" i="2" s="1"/>
  <c r="J11" i="2"/>
  <c r="J10" i="2"/>
  <c r="N10" i="2" s="1"/>
  <c r="J9" i="2"/>
  <c r="J8" i="2"/>
  <c r="N8" i="2" s="1"/>
  <c r="J7" i="2"/>
  <c r="J6" i="2"/>
  <c r="N6" i="2" s="1"/>
  <c r="G26" i="2"/>
  <c r="J26" i="2" s="1"/>
  <c r="N26" i="2" s="1"/>
  <c r="F26" i="2"/>
  <c r="E26" i="2"/>
  <c r="D26" i="2"/>
  <c r="C26" i="2"/>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O112" i="1"/>
  <c r="N112" i="1"/>
  <c r="O111" i="1"/>
  <c r="N111" i="1"/>
  <c r="O110" i="1"/>
  <c r="N110" i="1"/>
  <c r="O109" i="1"/>
  <c r="N109" i="1"/>
  <c r="O108" i="1"/>
  <c r="N108" i="1"/>
  <c r="O107" i="1"/>
  <c r="N107" i="1"/>
  <c r="O106" i="1"/>
  <c r="N106" i="1"/>
  <c r="O105" i="1"/>
  <c r="N105" i="1"/>
  <c r="O104" i="1"/>
  <c r="N104" i="1"/>
  <c r="O103" i="1"/>
  <c r="N103" i="1"/>
  <c r="O102" i="1"/>
  <c r="N102" i="1"/>
  <c r="O101" i="1"/>
  <c r="N101" i="1"/>
  <c r="O100" i="1"/>
  <c r="N100" i="1"/>
  <c r="O99" i="1"/>
  <c r="N99" i="1"/>
  <c r="O98" i="1"/>
  <c r="N98" i="1"/>
  <c r="O97" i="1"/>
  <c r="N97" i="1"/>
  <c r="O96" i="1"/>
  <c r="N96" i="1"/>
  <c r="O95" i="1"/>
  <c r="N95" i="1"/>
  <c r="O94" i="1"/>
  <c r="N94" i="1"/>
  <c r="O93" i="1"/>
  <c r="N93" i="1"/>
  <c r="O92" i="1"/>
  <c r="N92" i="1"/>
  <c r="O91" i="1"/>
  <c r="N91" i="1"/>
  <c r="O90" i="1"/>
  <c r="N90" i="1"/>
  <c r="O89" i="1"/>
  <c r="N89" i="1"/>
  <c r="O88" i="1"/>
  <c r="N88" i="1"/>
  <c r="O87" i="1"/>
  <c r="N87" i="1"/>
  <c r="O86" i="1"/>
  <c r="N86" i="1"/>
  <c r="O85" i="1"/>
  <c r="N85" i="1"/>
  <c r="O84" i="1"/>
  <c r="N84" i="1"/>
  <c r="O83" i="1"/>
  <c r="N83" i="1"/>
  <c r="O82" i="1"/>
  <c r="N82" i="1"/>
  <c r="O81" i="1"/>
  <c r="N81" i="1"/>
  <c r="O80" i="1"/>
  <c r="N80" i="1"/>
  <c r="O79" i="1"/>
  <c r="N79" i="1"/>
  <c r="O78" i="1"/>
  <c r="N78" i="1"/>
  <c r="O77" i="1"/>
  <c r="N77" i="1"/>
  <c r="O76" i="1"/>
  <c r="N76" i="1"/>
  <c r="O75" i="1"/>
  <c r="N75" i="1"/>
  <c r="O74" i="1"/>
  <c r="N74" i="1"/>
  <c r="O73" i="1"/>
  <c r="N73" i="1"/>
  <c r="O72" i="1"/>
  <c r="N72" i="1"/>
  <c r="O71" i="1"/>
  <c r="N71" i="1"/>
  <c r="O70" i="1"/>
  <c r="N70" i="1"/>
  <c r="O69" i="1"/>
  <c r="N69" i="1"/>
  <c r="O68" i="1"/>
  <c r="N68" i="1"/>
  <c r="O67" i="1"/>
  <c r="N67" i="1"/>
  <c r="O66" i="1"/>
  <c r="N66" i="1"/>
  <c r="O65" i="1"/>
  <c r="N65" i="1"/>
  <c r="O64" i="1"/>
  <c r="N64" i="1"/>
  <c r="O63" i="1"/>
  <c r="N63" i="1"/>
  <c r="O62" i="1"/>
  <c r="N62" i="1"/>
  <c r="O61" i="1"/>
  <c r="N61" i="1"/>
  <c r="O60" i="1"/>
  <c r="N60" i="1"/>
  <c r="O59" i="1"/>
  <c r="N59" i="1"/>
  <c r="O58" i="1"/>
  <c r="N58" i="1"/>
  <c r="O57" i="1"/>
  <c r="N57" i="1"/>
  <c r="O56" i="1"/>
  <c r="N56" i="1"/>
  <c r="O55" i="1"/>
  <c r="N55" i="1"/>
  <c r="O54" i="1"/>
  <c r="N54" i="1"/>
  <c r="O53" i="1"/>
  <c r="N53" i="1"/>
  <c r="O52" i="1"/>
  <c r="N52" i="1"/>
  <c r="O51" i="1"/>
  <c r="N51" i="1"/>
  <c r="O50" i="1"/>
  <c r="N50" i="1"/>
  <c r="O49" i="1"/>
  <c r="N49" i="1"/>
  <c r="O48" i="1"/>
  <c r="N48" i="1"/>
  <c r="O47" i="1"/>
  <c r="N47" i="1"/>
  <c r="O46" i="1"/>
  <c r="N46" i="1"/>
  <c r="O45" i="1"/>
  <c r="N45" i="1"/>
  <c r="O44" i="1"/>
  <c r="N44" i="1"/>
  <c r="O43" i="1"/>
  <c r="N43" i="1"/>
  <c r="O42" i="1"/>
  <c r="N42" i="1"/>
  <c r="O41" i="1"/>
  <c r="N41" i="1"/>
  <c r="O40" i="1"/>
  <c r="N40" i="1"/>
  <c r="O39" i="1"/>
  <c r="N39" i="1"/>
  <c r="O38" i="1"/>
  <c r="N38" i="1"/>
  <c r="O37" i="1"/>
  <c r="N37" i="1"/>
  <c r="O36" i="1"/>
  <c r="N36" i="1"/>
  <c r="O35" i="1"/>
  <c r="N35" i="1"/>
  <c r="O34" i="1"/>
  <c r="N34" i="1"/>
  <c r="O33" i="1"/>
  <c r="N33" i="1"/>
  <c r="O32" i="1"/>
  <c r="N32" i="1"/>
  <c r="O31" i="1"/>
  <c r="N31" i="1"/>
  <c r="O30" i="1"/>
  <c r="N30" i="1"/>
  <c r="O29" i="1"/>
  <c r="N29" i="1"/>
  <c r="O28" i="1"/>
  <c r="N28" i="1"/>
  <c r="O27" i="1"/>
  <c r="N27" i="1"/>
  <c r="O26" i="1"/>
  <c r="N26" i="1"/>
  <c r="O25" i="1"/>
  <c r="N25" i="1"/>
  <c r="O24" i="1"/>
  <c r="N24" i="1"/>
  <c r="O23" i="1"/>
  <c r="N23" i="1"/>
  <c r="O22" i="1"/>
  <c r="N22" i="1"/>
  <c r="O21" i="1"/>
  <c r="N21" i="1"/>
  <c r="O20" i="1"/>
  <c r="N20" i="1"/>
  <c r="O19" i="1"/>
  <c r="N19" i="1"/>
  <c r="O18" i="1"/>
  <c r="N18" i="1"/>
  <c r="O17" i="1"/>
  <c r="N17" i="1"/>
  <c r="O16" i="1"/>
  <c r="N16" i="1"/>
  <c r="O15" i="1"/>
  <c r="N15" i="1"/>
  <c r="O14" i="1"/>
  <c r="N14" i="1"/>
  <c r="O13" i="1"/>
  <c r="N13" i="1"/>
  <c r="O12" i="1"/>
  <c r="N12" i="1"/>
  <c r="O11" i="1"/>
  <c r="N11" i="1"/>
  <c r="O10" i="1"/>
  <c r="N10" i="1"/>
  <c r="O9" i="1"/>
  <c r="N9" i="1"/>
  <c r="O8" i="1"/>
  <c r="N8" i="1"/>
  <c r="O7" i="1"/>
  <c r="N7" i="1"/>
  <c r="O3" i="1"/>
  <c r="N3" i="1"/>
  <c r="O6" i="1"/>
  <c r="N6" i="1"/>
  <c r="L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H3" i="1"/>
  <c r="G3" i="1"/>
  <c r="K3" i="1" s="1"/>
  <c r="F3" i="1"/>
  <c r="E3" i="1"/>
  <c r="AF50" i="3" l="1"/>
  <c r="AH50" i="3"/>
  <c r="C51" i="3"/>
  <c r="J49" i="3"/>
  <c r="O8" i="3"/>
  <c r="O10" i="3"/>
  <c r="O12" i="3"/>
  <c r="O14" i="3"/>
  <c r="O16" i="3"/>
  <c r="O18" i="3"/>
  <c r="O20" i="3"/>
  <c r="O22" i="3"/>
  <c r="O24" i="3"/>
  <c r="O26" i="3"/>
  <c r="O28" i="3"/>
  <c r="O30" i="3"/>
  <c r="O32" i="3"/>
  <c r="O34" i="3"/>
  <c r="O36" i="3"/>
  <c r="O38" i="3"/>
  <c r="O40" i="3"/>
  <c r="O42" i="3"/>
  <c r="O44" i="3"/>
  <c r="O46" i="3"/>
  <c r="Q51" i="3"/>
  <c r="S51" i="3"/>
  <c r="AA51" i="3" s="1"/>
  <c r="U51" i="3"/>
  <c r="AC51" i="3" s="1"/>
  <c r="AI51" i="3" s="1"/>
  <c r="AF9" i="3"/>
  <c r="AH9" i="3"/>
  <c r="AF11" i="3"/>
  <c r="AH11" i="3"/>
  <c r="AF13" i="3"/>
  <c r="AH13" i="3"/>
  <c r="AF15" i="3"/>
  <c r="AH15" i="3"/>
  <c r="AF17" i="3"/>
  <c r="AH17" i="3"/>
  <c r="AF19" i="3"/>
  <c r="AH19" i="3"/>
  <c r="AF21" i="3"/>
  <c r="AH21" i="3"/>
  <c r="AF23" i="3"/>
  <c r="AH23" i="3"/>
  <c r="AF25" i="3"/>
  <c r="AH25" i="3"/>
  <c r="AF27" i="3"/>
  <c r="AH27" i="3"/>
  <c r="AF29" i="3"/>
  <c r="AH29" i="3"/>
  <c r="AF31" i="3"/>
  <c r="AH31" i="3"/>
  <c r="AF33" i="3"/>
  <c r="AH33" i="3"/>
  <c r="AF35" i="3"/>
  <c r="AH35" i="3"/>
  <c r="AF37" i="3"/>
  <c r="AH37" i="3"/>
  <c r="AF39" i="3"/>
  <c r="AH39" i="3"/>
  <c r="AF41" i="3"/>
  <c r="AH41" i="3"/>
  <c r="AF43" i="3"/>
  <c r="AH43" i="3"/>
  <c r="AF45" i="3"/>
  <c r="AH45" i="3"/>
  <c r="AF47" i="3"/>
  <c r="AH47" i="3"/>
  <c r="Y49" i="3"/>
  <c r="AA49" i="3"/>
  <c r="AC49" i="3"/>
  <c r="Z49" i="3"/>
  <c r="AF49" i="3" s="1"/>
  <c r="AB49" i="3"/>
  <c r="N50" i="3"/>
  <c r="O7" i="3"/>
  <c r="O9" i="3"/>
  <c r="O11" i="3"/>
  <c r="O13" i="3"/>
  <c r="O15" i="3"/>
  <c r="O17" i="3"/>
  <c r="O19" i="3"/>
  <c r="O21" i="3"/>
  <c r="O23" i="3"/>
  <c r="O25" i="3"/>
  <c r="O27" i="3"/>
  <c r="O29" i="3"/>
  <c r="O31" i="3"/>
  <c r="O33" i="3"/>
  <c r="O35" i="3"/>
  <c r="O37" i="3"/>
  <c r="O39" i="3"/>
  <c r="O41" i="3"/>
  <c r="O43" i="3"/>
  <c r="O45" i="3"/>
  <c r="O47" i="3"/>
  <c r="K51" i="3"/>
  <c r="N51" i="3" s="1"/>
  <c r="M49" i="3"/>
  <c r="J50" i="3"/>
  <c r="M50" i="3" s="1"/>
  <c r="O50" i="3" s="1"/>
  <c r="N49" i="3"/>
  <c r="M26" i="4"/>
  <c r="O26" i="4"/>
  <c r="Q26" i="4"/>
  <c r="S26" i="4"/>
  <c r="V26" i="4"/>
  <c r="BH26" i="4" s="1"/>
  <c r="AY26" i="4" s="1"/>
  <c r="AF26" i="4" s="1"/>
  <c r="X26" i="4"/>
  <c r="BJ26" i="4" s="1"/>
  <c r="Z26" i="4"/>
  <c r="BL26" i="4" s="1"/>
  <c r="AB26" i="4"/>
  <c r="BN26" i="4" s="1"/>
  <c r="K29" i="4"/>
  <c r="BA26" i="4"/>
  <c r="AH26" i="4" s="1"/>
  <c r="BC26" i="4"/>
  <c r="AJ26" i="4" s="1"/>
  <c r="BE26" i="4"/>
  <c r="AL26" i="4" s="1"/>
  <c r="N26" i="4"/>
  <c r="P26" i="4"/>
  <c r="R26" i="4"/>
  <c r="T26" i="4"/>
  <c r="W26" i="4"/>
  <c r="BI26" i="4" s="1"/>
  <c r="AZ26" i="4" s="1"/>
  <c r="AG26" i="4" s="1"/>
  <c r="Y26" i="4"/>
  <c r="BK26" i="4" s="1"/>
  <c r="BB26" i="4" s="1"/>
  <c r="AI26" i="4" s="1"/>
  <c r="AA26" i="4"/>
  <c r="BM26" i="4" s="1"/>
  <c r="BD26" i="4" s="1"/>
  <c r="AK26" i="4" s="1"/>
  <c r="D29" i="4"/>
  <c r="F29" i="4"/>
  <c r="H29" i="4"/>
  <c r="J29" i="4"/>
  <c r="O6" i="3"/>
  <c r="AG51" i="3" l="1"/>
  <c r="AH51" i="3"/>
  <c r="AH49" i="3"/>
  <c r="AI49" i="3"/>
  <c r="AG49" i="3"/>
  <c r="Y51" i="3"/>
  <c r="AF51" i="3" s="1"/>
  <c r="O49" i="3"/>
  <c r="J51" i="3"/>
  <c r="M51" i="3" s="1"/>
  <c r="O51" i="3" s="1"/>
</calcChain>
</file>

<file path=xl/comments1.xml><?xml version="1.0" encoding="utf-8"?>
<comments xmlns="http://schemas.openxmlformats.org/spreadsheetml/2006/main">
  <authors>
    <author>Lany Slobbe</author>
  </authors>
  <commentList>
    <comment ref="B2" authorId="0">
      <text>
        <r>
          <rPr>
            <b/>
            <sz val="9"/>
            <color indexed="81"/>
            <rFont val="Tahoma"/>
            <family val="2"/>
          </rPr>
          <t>Lany Slobbe:</t>
        </r>
        <r>
          <rPr>
            <sz val="9"/>
            <color indexed="81"/>
            <rFont val="Tahoma"/>
            <family val="2"/>
          </rPr>
          <t xml:space="preserve">
bron: database kvz_demografische_toewijzing_2013
queries: 
r20141125c_sum_kosten_sector_CBS_meerjaren (meerjaren)
r20141125d_sum_kosten2013_demoschatting2011_cbs_sector (demogroei 11-13)</t>
        </r>
      </text>
    </comment>
  </commentList>
</comments>
</file>

<file path=xl/comments2.xml><?xml version="1.0" encoding="utf-8"?>
<comments xmlns="http://schemas.openxmlformats.org/spreadsheetml/2006/main">
  <authors>
    <author>Lany Slobbe</author>
  </authors>
  <commentList>
    <comment ref="O5" authorId="0">
      <text>
        <r>
          <rPr>
            <b/>
            <sz val="9"/>
            <color indexed="81"/>
            <rFont val="Tahoma"/>
            <family val="2"/>
          </rPr>
          <t>Toelichting:</t>
        </r>
        <r>
          <rPr>
            <sz val="9"/>
            <color indexed="81"/>
            <rFont val="Tahoma"/>
            <family val="2"/>
          </rPr>
          <t xml:space="preserve">
Een vereenvoudigde berekening: Demografische groei is 'zuiver' alle interactie-effecten tussen demografie en overig komen in de kolom 'overig'.</t>
        </r>
      </text>
    </comment>
  </commentList>
</comments>
</file>

<file path=xl/comments3.xml><?xml version="1.0" encoding="utf-8"?>
<comments xmlns="http://schemas.openxmlformats.org/spreadsheetml/2006/main">
  <authors>
    <author>Lany Slobbe</author>
  </authors>
  <commentList>
    <comment ref="I29" authorId="0">
      <text>
        <r>
          <rPr>
            <b/>
            <sz val="9"/>
            <color indexed="81"/>
            <rFont val="Tahoma"/>
            <family val="2"/>
          </rPr>
          <t>Lany Slobbe:</t>
        </r>
        <r>
          <rPr>
            <sz val="9"/>
            <color indexed="81"/>
            <rFont val="Tahoma"/>
            <family val="2"/>
          </rPr>
          <t xml:space="preserve">
aangepast door CBS na verwerking KVZ-2011</t>
        </r>
      </text>
    </comment>
  </commentList>
</comments>
</file>

<file path=xl/comments4.xml><?xml version="1.0" encoding="utf-8"?>
<comments xmlns="http://schemas.openxmlformats.org/spreadsheetml/2006/main">
  <authors>
    <author>Lany Slobbe</author>
  </authors>
  <commentList>
    <comment ref="A1" authorId="0">
      <text>
        <r>
          <rPr>
            <b/>
            <sz val="9"/>
            <color indexed="81"/>
            <rFont val="Tahoma"/>
            <family val="2"/>
          </rPr>
          <t>Lany Slobbe:</t>
        </r>
        <r>
          <rPr>
            <sz val="9"/>
            <color indexed="81"/>
            <rFont val="Tahoma"/>
            <family val="2"/>
          </rPr>
          <t xml:space="preserve">
ter controle; zorgkosten statline download dd 20141125
link: http://statline.cbs.nl/Statweb/publication/?DM=SLNL&amp;PA=71914NED&amp;D1=a&amp;D2=a&amp;HDR=G1&amp;STB=T&amp;VW=D</t>
        </r>
      </text>
    </comment>
  </commentList>
</comments>
</file>

<file path=xl/sharedStrings.xml><?xml version="1.0" encoding="utf-8"?>
<sst xmlns="http://schemas.openxmlformats.org/spreadsheetml/2006/main" count="1093" uniqueCount="370">
  <si>
    <t>diag_agg01_sort_id</t>
  </si>
  <si>
    <t>diagbase_sort_id</t>
  </si>
  <si>
    <t>diagbase_llbl_nl</t>
  </si>
  <si>
    <t>Infectieziekten</t>
  </si>
  <si>
    <t>Infecties maag-darmkanaal</t>
  </si>
  <si>
    <t>Tuberculose</t>
  </si>
  <si>
    <t>Meningitis</t>
  </si>
  <si>
    <t>Sepsis</t>
  </si>
  <si>
    <t>HIV/AIDS</t>
  </si>
  <si>
    <t>Sexueel overdraagbare aandoeningen</t>
  </si>
  <si>
    <t>Hepatitis</t>
  </si>
  <si>
    <t>Overige infectieziekten</t>
  </si>
  <si>
    <t>Nieuwvormingen</t>
  </si>
  <si>
    <t>Slokdarmkanker</t>
  </si>
  <si>
    <t>Maagkanker</t>
  </si>
  <si>
    <t>Dikke darm- en endeldarmkanker</t>
  </si>
  <si>
    <t>Alvleesklierkanker</t>
  </si>
  <si>
    <t>Longkanker</t>
  </si>
  <si>
    <t>Borstkanker</t>
  </si>
  <si>
    <t>Baarmoederhalskanker</t>
  </si>
  <si>
    <t>Ovariumkanker</t>
  </si>
  <si>
    <t>Prostaatkanker</t>
  </si>
  <si>
    <t>Overige kankers geslachtsorganen</t>
  </si>
  <si>
    <t>Blaas- en nierkanker</t>
  </si>
  <si>
    <t>Non-Hodgkin lymfomen</t>
  </si>
  <si>
    <t>Overige lymfe- en bloedkankers</t>
  </si>
  <si>
    <t>Overige kankers</t>
  </si>
  <si>
    <t>Goedaardige nieuwvormingen geslachtsorganen</t>
  </si>
  <si>
    <t>Overige goedaardige nieuwvormingen</t>
  </si>
  <si>
    <t>Stofwisselings zktn</t>
  </si>
  <si>
    <t>Diabetes mellitus inclusief diabetische complicaties</t>
  </si>
  <si>
    <t>Overige endocriene, voedings- en stofwisselingsziekten</t>
  </si>
  <si>
    <t>Bloedziekten</t>
  </si>
  <si>
    <t>Ziekten van bloed en bloedvormende organen</t>
  </si>
  <si>
    <t>Psychische stoornis</t>
  </si>
  <si>
    <t>Dementie</t>
  </si>
  <si>
    <t>Schizofrenie</t>
  </si>
  <si>
    <t>Psychotische stoornissen exclusief schizofrenie</t>
  </si>
  <si>
    <t>Depressie</t>
  </si>
  <si>
    <t>Angststoornissen</t>
  </si>
  <si>
    <t>Persoonlijkheidsstoornissen</t>
  </si>
  <si>
    <t>Afhankelijkheid van alcohol en drugs</t>
  </si>
  <si>
    <t>psychische stoornissen niet nader omschreven</t>
  </si>
  <si>
    <t>Verstandelijke handicap, inclusief syndroom van Down</t>
  </si>
  <si>
    <t>Zenuwst zintuigen</t>
  </si>
  <si>
    <t>Ziekte van Parkinson</t>
  </si>
  <si>
    <t>Multiple sclerose</t>
  </si>
  <si>
    <t>Epilepsie</t>
  </si>
  <si>
    <t>Cataract</t>
  </si>
  <si>
    <t>Refractie- en accommodatiestoornissen</t>
  </si>
  <si>
    <t>Blindheid en slechtziendheid</t>
  </si>
  <si>
    <t>Ooglid aandoeningen</t>
  </si>
  <si>
    <t>Overige oogziekten</t>
  </si>
  <si>
    <t>Gehoorstoornissen</t>
  </si>
  <si>
    <t>Overige aandoeningen zenuwstelsel en zintuigen</t>
  </si>
  <si>
    <t>Hartvaatstelsel</t>
  </si>
  <si>
    <t>Hypertensie</t>
  </si>
  <si>
    <t>Coronaire hartziekten</t>
  </si>
  <si>
    <t>Hartfalen</t>
  </si>
  <si>
    <t>Overige aandoeningen hart, inclusief longcirculatie</t>
  </si>
  <si>
    <t>Beroerte</t>
  </si>
  <si>
    <t>Perifeer arterieel vaatlijden, inclusief aneurisma aorta</t>
  </si>
  <si>
    <t>Overige aandoeningen vaatstelsel</t>
  </si>
  <si>
    <t>Ademhalingswegen</t>
  </si>
  <si>
    <t>Bovenste luchtweginfecties</t>
  </si>
  <si>
    <t>Longontsteking en influenza</t>
  </si>
  <si>
    <t>Astma en COPD</t>
  </si>
  <si>
    <t>Overige aandoeningen ademhalingswegen</t>
  </si>
  <si>
    <t>Spijsvert stelsel</t>
  </si>
  <si>
    <t>Tandcariës</t>
  </si>
  <si>
    <t>Parodontale afwijkingen</t>
  </si>
  <si>
    <t>Tandeloosheid</t>
  </si>
  <si>
    <t>Orthodontie</t>
  </si>
  <si>
    <t>Overige gebitsafwijkingen</t>
  </si>
  <si>
    <t>Zweren van maag en twaalfvingerige darm</t>
  </si>
  <si>
    <t>Appendicitis</t>
  </si>
  <si>
    <t>Buikbreuken</t>
  </si>
  <si>
    <t>Inflammatoire darmziekten</t>
  </si>
  <si>
    <t>Overige darmziekten</t>
  </si>
  <si>
    <t>Chronische leverziekte en -cirrose</t>
  </si>
  <si>
    <t>Overige leverziekten</t>
  </si>
  <si>
    <t>Gal(blaas)ziekten</t>
  </si>
  <si>
    <t>Overige aandoeningen spijsverteringsstelsel</t>
  </si>
  <si>
    <t>Urogenitaal systeem</t>
  </si>
  <si>
    <t>Nefritis, nefrose</t>
  </si>
  <si>
    <t>Acute nier- en urineweginfecties</t>
  </si>
  <si>
    <t>Overige ziekten nieren en urinewegen</t>
  </si>
  <si>
    <t>Hyperplasie van de prostaat</t>
  </si>
  <si>
    <t>Overige ziekten mannelijke geslachtsorganen</t>
  </si>
  <si>
    <t>Ziekten van vrouwelijke geslachtsorganen</t>
  </si>
  <si>
    <t>Fertiliteitsproblemen bij de vrouw</t>
  </si>
  <si>
    <t>Zwangerschap</t>
  </si>
  <si>
    <t>Bevalling</t>
  </si>
  <si>
    <t>Kraambed</t>
  </si>
  <si>
    <t>Anticonceptie</t>
  </si>
  <si>
    <t>Huidziekten</t>
  </si>
  <si>
    <t>Eczeem</t>
  </si>
  <si>
    <t>Chronische huidzweren, inclusief decubitus en open been</t>
  </si>
  <si>
    <t>Overige aandoeningen huid en subcutis</t>
  </si>
  <si>
    <t>Bewegingsstelsel</t>
  </si>
  <si>
    <t>Reumatoïde artritis</t>
  </si>
  <si>
    <t>Artrose</t>
  </si>
  <si>
    <t>Dorsopathieën</t>
  </si>
  <si>
    <t>Osteoporose</t>
  </si>
  <si>
    <t>Dérangement interne van de knie</t>
  </si>
  <si>
    <t>Weke delen reuma</t>
  </si>
  <si>
    <t>Overige aandoeningen bewegingstelsel en bindweefsel</t>
  </si>
  <si>
    <t>Congenitale afw</t>
  </si>
  <si>
    <t>Aangeboren afwijkingen centraal zenuwstelsel</t>
  </si>
  <si>
    <t>Aangeboren afwijkingen hartvaatstelsel</t>
  </si>
  <si>
    <t>Overige aangeboren afwijkingen, exclusief syndroom van Down.</t>
  </si>
  <si>
    <t>Perinatale aandoen</t>
  </si>
  <si>
    <t>Vroeggeboorten</t>
  </si>
  <si>
    <t>Problemen bij op tijd geborenen</t>
  </si>
  <si>
    <t>Overige aandoeningen perinatale periode</t>
  </si>
  <si>
    <t>Symptomen</t>
  </si>
  <si>
    <t>Symptomen en onvolledig omschreven ziektebeelden</t>
  </si>
  <si>
    <t>Letsel</t>
  </si>
  <si>
    <t>Schedel-hersenletsel</t>
  </si>
  <si>
    <t>Fracturen bovenste extremiteiten</t>
  </si>
  <si>
    <t>Heupfractuur</t>
  </si>
  <si>
    <t>Overige fracturen onderste extremiteiten</t>
  </si>
  <si>
    <t>Oppervlakkig letsel</t>
  </si>
  <si>
    <t>Overige letsels</t>
  </si>
  <si>
    <t>Niet toewijsbaar</t>
  </si>
  <si>
    <t>Nog niet toewijsbaar</t>
  </si>
  <si>
    <t>Niet ziektegerelateerd</t>
  </si>
  <si>
    <t>Perspectief: Zorgrekeningen</t>
  </si>
  <si>
    <t>Tabel: diagnose * peiljaar</t>
  </si>
  <si>
    <t>hoofdgroep</t>
  </si>
  <si>
    <t>totaal</t>
  </si>
  <si>
    <t>2013*</t>
  </si>
  <si>
    <t>Kosten in peiljaar</t>
  </si>
  <si>
    <t>Totaal</t>
  </si>
  <si>
    <t>Demografie</t>
  </si>
  <si>
    <r>
      <t xml:space="preserve">Groei 2011-2013 (milj </t>
    </r>
    <r>
      <rPr>
        <sz val="10"/>
        <color theme="1"/>
        <rFont val="Times New Roman"/>
        <family val="1"/>
      </rPr>
      <t>€</t>
    </r>
    <r>
      <rPr>
        <sz val="10"/>
        <color theme="1"/>
        <rFont val="Times New Roman"/>
        <family val="2"/>
      </rPr>
      <t>)</t>
    </r>
  </si>
  <si>
    <t>Groei 2011-2013 (% per jaar)</t>
  </si>
  <si>
    <t>Overig (T-D)</t>
  </si>
  <si>
    <t>Tabel: sector * peiljaar</t>
  </si>
  <si>
    <t>map_zorg_per05_agg22_sort_id</t>
  </si>
  <si>
    <t>map_zorg_per05_agg22_llbl</t>
  </si>
  <si>
    <t>2003</t>
  </si>
  <si>
    <t>2005</t>
  </si>
  <si>
    <t>2007</t>
  </si>
  <si>
    <t>2011</t>
  </si>
  <si>
    <t>2013</t>
  </si>
  <si>
    <t>Ziekenhuizen,specialistenpraktijken</t>
  </si>
  <si>
    <t>Verstrekkers van geestelijke gezondheidszorg</t>
  </si>
  <si>
    <t>Huisartsenpraktijken</t>
  </si>
  <si>
    <t>Tandartsenpraktijken</t>
  </si>
  <si>
    <t>Paramedische en verloskundigenpraktijken</t>
  </si>
  <si>
    <t>Gemeentelijke gezondheidsdiensten</t>
  </si>
  <si>
    <t>ARBO en reintegratiediensten</t>
  </si>
  <si>
    <t>Leveranciers geneesmiddelen</t>
  </si>
  <si>
    <t>Leveranciers van therapeutische middelen</t>
  </si>
  <si>
    <t>Verstrekkers van ondersteunende diensten</t>
  </si>
  <si>
    <t>Overige verstrekkers van gezondheidszorg</t>
  </si>
  <si>
    <t>Verstrekkers van ouderenzorg</t>
  </si>
  <si>
    <t>Verstrekkers van gehandicaptenzorg</t>
  </si>
  <si>
    <t>Verstrekkers van kinderopvang</t>
  </si>
  <si>
    <t>Instellingen voor jeugdzorg</t>
  </si>
  <si>
    <t>Internaten</t>
  </si>
  <si>
    <t>Sociaal-cultureel werk</t>
  </si>
  <si>
    <t>Overige verstrekkers van welzijnszorg</t>
  </si>
  <si>
    <t>Beleids- en beheersorganisaties</t>
  </si>
  <si>
    <t>man</t>
  </si>
  <si>
    <t>0</t>
  </si>
  <si>
    <t>1-4</t>
  </si>
  <si>
    <t>5-9</t>
  </si>
  <si>
    <t>10-14</t>
  </si>
  <si>
    <t>15-19</t>
  </si>
  <si>
    <t>20-24</t>
  </si>
  <si>
    <t>25-29</t>
  </si>
  <si>
    <t>30-34</t>
  </si>
  <si>
    <t>35-39</t>
  </si>
  <si>
    <t>40-44</t>
  </si>
  <si>
    <t>45-49</t>
  </si>
  <si>
    <t>50-54</t>
  </si>
  <si>
    <t>55-59</t>
  </si>
  <si>
    <t>60-64</t>
  </si>
  <si>
    <t>65-69</t>
  </si>
  <si>
    <t>70-74</t>
  </si>
  <si>
    <t>75-79</t>
  </si>
  <si>
    <t>80-84</t>
  </si>
  <si>
    <t>85-89</t>
  </si>
  <si>
    <t>90-94</t>
  </si>
  <si>
    <t>95+</t>
  </si>
  <si>
    <t>vrouw</t>
  </si>
  <si>
    <t>sexe</t>
  </si>
  <si>
    <t>leeftijd</t>
  </si>
  <si>
    <t>Tabel: sexe/leeftijd * peiljaar</t>
  </si>
  <si>
    <t>m+v</t>
  </si>
  <si>
    <t>2006</t>
  </si>
  <si>
    <t>2008</t>
  </si>
  <si>
    <t>2009</t>
  </si>
  <si>
    <t>2010</t>
  </si>
  <si>
    <t>2012</t>
  </si>
  <si>
    <t>Aanbieder * peiljaar</t>
  </si>
  <si>
    <t>ID</t>
  </si>
  <si>
    <t>aanbieder (cluster)</t>
  </si>
  <si>
    <t>perspectief Zorgrekeningen (CBS)</t>
  </si>
  <si>
    <t>Zorgrekeningen; uitgaven (in lopende en constante prijzen) en financiering</t>
  </si>
  <si>
    <t>Onderwerpen_1</t>
  </si>
  <si>
    <t>Onderwerpen_2</t>
  </si>
  <si>
    <t>Onderwerpen_3</t>
  </si>
  <si>
    <t>Onderwerpen_4</t>
  </si>
  <si>
    <t>Perioden</t>
  </si>
  <si>
    <t>1998</t>
  </si>
  <si>
    <t>1999</t>
  </si>
  <si>
    <t>2000</t>
  </si>
  <si>
    <t>2001</t>
  </si>
  <si>
    <t>2002</t>
  </si>
  <si>
    <t>2004</t>
  </si>
  <si>
    <t>2012**</t>
  </si>
  <si>
    <t>Uitgaven lopende prijzen</t>
  </si>
  <si>
    <t>Totaal uitgaven aanbieders zorg</t>
  </si>
  <si>
    <t>mln euro</t>
  </si>
  <si>
    <t>Aanbieders gezondheidszorg</t>
  </si>
  <si>
    <t>Totaal aanbieders gezondheidszorg</t>
  </si>
  <si>
    <t>Ziekenhuizen, specialistenpraktijken</t>
  </si>
  <si>
    <t>Verstrekkers geestelijke gezondheidszorg</t>
  </si>
  <si>
    <t>Paramedische praktijken</t>
  </si>
  <si>
    <t>Totaal overige verstrekkers gez. zorg</t>
  </si>
  <si>
    <t>Gemeentelijke Gezondheidsdiensten</t>
  </si>
  <si>
    <t>Arbodiensten en reïntegratiebedrijven</t>
  </si>
  <si>
    <t>Leveranciers van geneesmiddelen</t>
  </si>
  <si>
    <t>Verstrekkers van overige gezondheidszorg</t>
  </si>
  <si>
    <t>Aanbieders welzijnszorg</t>
  </si>
  <si>
    <t>Totaal aanbieders welzijnszorg</t>
  </si>
  <si>
    <t>Totaal overige verstrekkers welz. zorg</t>
  </si>
  <si>
    <t>Verstrekkers van jeugdzorg</t>
  </si>
  <si>
    <t>Verstrekkers van overige welzijnszorg</t>
  </si>
  <si>
    <t>Beleids- en beheerorganisaties</t>
  </si>
  <si>
    <t>Uitgaven constante prijzen</t>
  </si>
  <si>
    <t>.</t>
  </si>
  <si>
    <t>Financieringsbronnen</t>
  </si>
  <si>
    <t>Totaal financieringsbronnen</t>
  </si>
  <si>
    <t>Overheid</t>
  </si>
  <si>
    <t>Zorgverzekeringswet</t>
  </si>
  <si>
    <t>AWBZ</t>
  </si>
  <si>
    <t>Particuliere zorgverzekering</t>
  </si>
  <si>
    <t>Eigen betalingen</t>
  </si>
  <si>
    <t>Overige financieringsbronnen</t>
  </si>
  <si>
    <t>Uitgaven per hoofd van de bevolking</t>
  </si>
  <si>
    <t>euro</t>
  </si>
  <si>
    <t>Uitgaven als percentage van het BBP</t>
  </si>
  <si>
    <t>%</t>
  </si>
  <si>
    <t>INHOUDSOPGAVE</t>
  </si>
  <si>
    <t/>
  </si>
  <si>
    <t>1. Toelichting</t>
  </si>
  <si>
    <t>2. Definities en verklaring van symbolen</t>
  </si>
  <si>
    <t>3. Koppelingen naar relevante tabellen en artikelen</t>
  </si>
  <si>
    <t>4. Bronnen en methoden</t>
  </si>
  <si>
    <t>5. Meer informatie</t>
  </si>
  <si>
    <t>1. TOELICHTING</t>
  </si>
  <si>
    <t>Deze tabel bevat gegevens over geldstromen in de gezondheidszorg en welzijnszorg in lopende en constante prijzen. Het gaat onder meer om gegevens over de uitgaven aan en financiering van het zorgapparaat en prijs- en volumeontwikkelingen.</t>
  </si>
  <si>
    <t>Alle activiteiten op het terrein van gezondheid en welzijn worden meegenomen, ongeacht of deze activiteiten als hoofd- of als nevenactiviteit plaatsvinden.</t>
  </si>
  <si>
    <t>Gegevens beschikbaar vanaf: 1998</t>
  </si>
  <si>
    <t>Status van de cijfers:</t>
  </si>
  <si>
    <t>De cijfers voor 2013 zijn voorlopig, die voor 2012 nader voorlopig. Cijfers van de overige jaren zijn definitief.</t>
  </si>
  <si>
    <t>Wijzigingen per 14 mei 2014:</t>
  </si>
  <si>
    <t>Cijfers over 2011 en 2012 zijn bijgewerkt, cijfers over 2013 zijn toegevoegd.</t>
  </si>
  <si>
    <t>Wanneer komen er nieuwe cijfers?</t>
  </si>
  <si>
    <t>December 2014 bijgewerkte cijfers 2012 en 2013, en cijfers in constante prijzen over 2013.</t>
  </si>
  <si>
    <t>2. DEFINITIES EN VERKLARING VAN SYMBOLEN</t>
  </si>
  <si>
    <t>Definities:</t>
  </si>
  <si>
    <t>Uitgaven aan zorg</t>
  </si>
  <si>
    <t>Uitgaven aan zorg kunnen worden uitgedrukt in lopende en constante prijzen.</t>
  </si>
  <si>
    <t>Uitgaven aan zorg uitgedrukt in lopende prijzen geven aan hoe hoog de kosten zijn in prijzen van het betreffende jaar en geven dus de waardeontwikkeling weer.</t>
  </si>
  <si>
    <t>Uitgaven aan zorg uitgedrukt in constante prijzen geven aan hoe de kosten zouden zijn als de prijzen niet gestegen waren ten opzichte van 1998.</t>
  </si>
  <si>
    <t>Deze cijfers geven een inzicht in de volumeontwikkeling.</t>
  </si>
  <si>
    <t>Verklaring van symbolen:</t>
  </si>
  <si>
    <t>niets (blank)	: een cijfer kan op logische gronden niet voorkomen</t>
  </si>
  <si>
    <t>. 		: gegevens ontbreken</t>
  </si>
  <si>
    <t>x 		: geheim</t>
  </si>
  <si>
    <t>- 		: nihil</t>
  </si>
  <si>
    <t>0 (0,0)		: het cijfer is kleiner dan de helft van de gekozen eenheid</t>
  </si>
  <si>
    <t>* 		: voorlopige cijfers</t>
  </si>
  <si>
    <t>** 		: nader voorlopige cijfers</t>
  </si>
  <si>
    <t>3. KOPPELINGEN NAAR RELEVANTE TABELLEN EN ARTIKELEN</t>
  </si>
  <si>
    <t>Relevante tabellen:</t>
  </si>
  <si>
    <t>Aansluitende gegevens zijn te vinden in de tabel lange tijdreeksen</t>
  </si>
  <si>
    <t>Zorgrekeningen; uitgaven en financiering vanaf 1972.</t>
  </si>
  <si>
    <t>Aansluitende gegevens zijn te vinden in de tabel aanbieders en financieringsbron</t>
  </si>
  <si>
    <t>Zorgrekeningen; aanbieders en financieringsbron.</t>
  </si>
  <si>
    <t>Gegevens over kosten en financiering van de gezondheidszorg van 1990 tot en met 2000 zijn te vinden in de in maart 2003 stopgezette tabel</t>
  </si>
  <si>
    <t>Kosten en financiering gezondheidszorg, 1990 - 2000.</t>
  </si>
  <si>
    <t>Meer informatie is te vinden op de themapagina</t>
  </si>
  <si>
    <t>Gezondheid en welzijn.</t>
  </si>
  <si>
    <t>4. BRONNEN EN METHODEN</t>
  </si>
  <si>
    <t>De onderzoeksmethode van deze tabel is te vinden in de onderzoeksbeschrijving</t>
  </si>
  <si>
    <t>Zorgrekeningen.</t>
  </si>
  <si>
    <t>5. MEER INFORMATIE</t>
  </si>
  <si>
    <t>Infoservice:</t>
  </si>
  <si>
    <t>http://www.cbs.nl/infoservice</t>
  </si>
  <si>
    <t>Copyright (c) Centraal Bureau voor de Statistiek, Den Haag/Heerlen</t>
  </si>
  <si>
    <t>Verveelvoudiging is toegestaan, mits het CBS als bron wordt vermeld.</t>
  </si>
  <si>
    <t>Revised provisional figures</t>
  </si>
  <si>
    <t>Provisional figures</t>
  </si>
  <si>
    <t>Uitgaven aan zorg uitgedrukt in prijzen van het betreffende jaar.</t>
  </si>
  <si>
    <t>Cijfers geven inzicht in de waardeontwikkeling.</t>
  </si>
  <si>
    <t>Aanbieders van preventieve en acute medische zorg en onderzoek ter handhaving en herstel van de gezondheid van mensen. Omvat tevens de levering van genees- en hulpmiddelen en van ondersteunende diensten.</t>
  </si>
  <si>
    <t>Verstrekkers van medisch- specialistische zorg. Instellingen en praktijken, waarin gedurende dag en/of nacht alle vormen van medisch- specialistische hulp kunnen plaatsvinden.</t>
  </si>
  <si>
    <t>Psychiatrische ziekenhuizen, vrijgevestigde psychiaters en ambulante geestelijke gezondheidszorg. Deze instellingen bieden behandeling en  begeleiding van mensen met psychiatrische stoornissen  en psychische problemen.</t>
  </si>
  <si>
    <t>De huisarts is verantwoordelijk voor de algemene medische zorg. Hij/zij geeft persoonlijke en continue zorg aan een vaste praktijkpopulatie.</t>
  </si>
  <si>
    <t>Praktijken voor tandheelkundige hulp, inclusief tandtechnische hulp. De tandheelkundige zorg verleend door de tandarts algemeen practicus omvat: preventie; diagnostiek; restauratieve hulp (voorkomen van  functieverlies); prothetische hulp (herstel van functieverlies);  orthodontische hulp (in de eerste lijn); chirurgische hulp (in de eerste lijn).</t>
  </si>
  <si>
    <t>Praktijken van fysiotherapeuten en andere paramedici zoals ergo- therapeuten, logopedisten, diëtisten, oefentherapeuten-Cesar, oefentherapeuten-Mensendieck, mondhygiënisten, podotherapeuten en verloskundigen. Omvat onder meer zorg gericht op problemen met betrekking tot het bewegingsapparaat, de spraak en voedingspatronen. De verloskundige biedt verloskundige zorg, inclusief pré- en postnatale zorg.</t>
  </si>
  <si>
    <t>Gemeentelijke of intergemeentelijke instellingen, met als taak: a. het verwerven van inzicht in de gezondheidssituatie van de bevolking; b. het bewaken van gezondheidsaspecten in bestuurlijke beslissingen met gevolgen voor het leefmilieu; c. het bevorderen van de hygiëne; d. het bijdragen aan opzet, uitvoering en afstemming van preventie-programma's, met inbegrip van gezondheidsvoorlichting en -opvoeding; e. de uitvoering van de collectieve preventie betreffende infectieziekten en gezondheidsrisico's voor jeugdigen.</t>
  </si>
  <si>
    <t>Arbozorg bestaat uit het beschermen en het bevorderen van de gezondheid van de werknemers voor zover die samenhangt met de verhouding van werknemers tot hun arbeid en arbeidsmilieu. Reïntegratie omvat het begeleiden van de werknemer bij terugkeer in het werkproces.</t>
  </si>
  <si>
    <t>Levering van genees-  en verbandmiddelen door o.a. apotheken en drogisten.</t>
  </si>
  <si>
    <t>Levering van therapeutische middelen door o.a. apotheken, drogisten, opticiens en audiciens.</t>
  </si>
  <si>
    <t>Omvat o.a. bloedbanken, huisartsenlaboratoria, Rijksinstituut voor Volksgezondheid en Milieu (RIVM), de Voedsel en Waren Autoriteit (VWA) en het Nederlands Vaccin  Instituut (NVI).</t>
  </si>
  <si>
    <t>Omvat onder meer ambulancediensten, praktijken van psychologen, praktijken voor alternatieve gezondheidszorg en zorgaanbieders in het buitenland.</t>
  </si>
  <si>
    <t>Aanbieders van verpleging, verzorging, begeleiding en opvang in de vorm van therapieën, behandeling, begeleiding en onderdak.</t>
  </si>
  <si>
    <t>Instellingen voor verpleging en behandeling van patiënten die niet in een ziekenhuis behandeld hoeven te worden, of waarin duurzaam verblijf en verzorging wordt verschaft of die activiteiten uitoefenen op het gebied van gezinsverzorging, thuiszorg en kraamzorg.</t>
  </si>
  <si>
    <t>Instellingen voor lichamelijk en of geestelijk gehandicapten. Omvat tevens de voorzieningen op grond van de Wet Voorzieningen Gehandicapten en MEE- organisaties.</t>
  </si>
  <si>
    <t>Omvat de activiteiten van  kinderopvangcentra, peuterspeelzalen en buitenschoolse opvang.</t>
  </si>
  <si>
    <t>Verstrekkers van ondersteuning en hulp aan jeugdigen, hun ouders of anderen bij opgroei- en/of opvoedingsproblemen.</t>
  </si>
  <si>
    <t>Omvat asielzoekerscentra en internaten.</t>
  </si>
  <si>
    <t>Omvat onder meer instellingen voor sociaal-  cultureel werk en ouderenwerk.</t>
  </si>
  <si>
    <t>Omvat onder meer instellingen voor maatschappelijk werk  en opvanghuizen.</t>
  </si>
  <si>
    <t>Omvat de uitvoeringskosten van zorgverzekeraars en overheid, en de uitgaven aan overkoepelende organen en fondsen op het terrein  van de zorg.</t>
  </si>
  <si>
    <t>Uitgaven aan zorg uitgedrukt in prijzen van 1998. Cijfers geven inzicht in de volumeontwikkeling.</t>
  </si>
  <si>
    <t>Omvat onder meer Arbodiensten en reïntegratiebedrijven, levering van genees- en therapeutische middelen door o.a. apotheken, drogisten en opticiens, bloedbanken,  medische laboratoria en ondersteunende diensten, alternatieve gezondheidzorg.</t>
  </si>
  <si>
    <t>Omvat onder meer instellingen voor kinderopvang, jeugdzorg, internaten, sociaal- cultureel werk,  maatschappelijk werk, opvanghuizen, asielzoekerscentra.</t>
  </si>
  <si>
    <t>Bronnen waaruit de uitgaven aan zorg worden betaald.</t>
  </si>
  <si>
    <t>Omvat betalingen door rijk, provincies en gemeenten.</t>
  </si>
  <si>
    <t>Omvat betalingen op grond van de voor iedereen verplichte  basisverzekering. Deze basisverzekering is op 1 januari  2006 in werking getreden.Het verplicht eigenrisico in de Zorgverzekeingswet valt hieronder. Vóór 2006 betrof het de betalingen op grond van de Ziekenfondswet.</t>
  </si>
  <si>
    <t>Algemene wet bijzondere ziektekosten (AWBZ) Wettelijke sociale verzekering die tot doel heeft om de hele bevolking te verzekeren tegen het risico van bijzondere ziektekosten. Omvat betalingen voor zware geneeskundige risico's die niet via de basisverzekering  verzekerd zijn. De inkomensafhankelijke eigen bijdrage AWBZ valt hieronder.</t>
  </si>
  <si>
    <t>Omvat vanaf 2006 betalingen op grond van aanvullende verzekering van  ziektekosten die niet worden gedekt door de basisverzekering. Vóór 2006 betrof dit tevens de particuliere ziektekostenverzekering voor mensen met een inkomen boven de grens van de Ziekenfondswet.</t>
  </si>
  <si>
    <t>Omvat eigen betalingen voor niet verzekerde zorg, vrijwillig eigen</t>
  </si>
  <si>
    <t>risico, eigen bijdragen conform de Zorgverzekeringswet en</t>
  </si>
  <si>
    <t>aanvullende verzekeringen. De inkomensafhankelijke eigen bijdrage</t>
  </si>
  <si>
    <t>Algemene wet bijzondere ziektekosten (AWBZ) en het verplicht eigen</t>
  </si>
  <si>
    <t>risico in de Zorgverzekeringswet vallen hier niet onder.</t>
  </si>
  <si>
    <t>Omvat betalingen door bedrijven, instellingen en het buitenland.</t>
  </si>
  <si>
    <t>Totale uitgaven aan zorg berekend per hoofd van de bevolking.</t>
  </si>
  <si>
    <t>Totale uitgaven aan zorg uitgedrukt als percentage van het  Bruto Binnenlands Product.</t>
  </si>
  <si>
    <t>controle (statline-dd 20141125)</t>
  </si>
  <si>
    <t>verschil</t>
  </si>
  <si>
    <r>
      <t>Totale groei tov voorafgaande jaar (%</t>
    </r>
    <r>
      <rPr>
        <sz val="10"/>
        <color theme="1"/>
        <rFont val="Times New Roman"/>
        <family val="2"/>
      </rPr>
      <t>)</t>
    </r>
  </si>
  <si>
    <r>
      <t xml:space="preserve">Totale groei tov voorafgaande jaar (miljoen </t>
    </r>
    <r>
      <rPr>
        <sz val="10"/>
        <color theme="1"/>
        <rFont val="Times New Roman"/>
        <family val="1"/>
      </rPr>
      <t>€</t>
    </r>
    <r>
      <rPr>
        <sz val="10"/>
        <color theme="1"/>
        <rFont val="Times New Roman"/>
        <family val="2"/>
      </rPr>
      <t>)</t>
    </r>
  </si>
  <si>
    <r>
      <t xml:space="preserve">Volume groei tov voorafgaande jaar (miljoen </t>
    </r>
    <r>
      <rPr>
        <sz val="10"/>
        <color theme="1"/>
        <rFont val="Times New Roman"/>
        <family val="1"/>
      </rPr>
      <t>€</t>
    </r>
    <r>
      <rPr>
        <sz val="10"/>
        <color theme="1"/>
        <rFont val="Times New Roman"/>
        <family val="2"/>
      </rPr>
      <t>)</t>
    </r>
  </si>
  <si>
    <r>
      <t>Volume groei tov voorafgaande jaar (%</t>
    </r>
    <r>
      <rPr>
        <sz val="10"/>
        <color theme="1"/>
        <rFont val="Times New Roman"/>
        <family val="2"/>
      </rPr>
      <t>)</t>
    </r>
  </si>
  <si>
    <r>
      <t xml:space="preserve">Prijs groei tov voorafgaande jaar (miljoen </t>
    </r>
    <r>
      <rPr>
        <sz val="10"/>
        <color theme="1"/>
        <rFont val="Times New Roman"/>
        <family val="1"/>
      </rPr>
      <t>€</t>
    </r>
    <r>
      <rPr>
        <sz val="10"/>
        <color theme="1"/>
        <rFont val="Times New Roman"/>
        <family val="2"/>
      </rPr>
      <t>)</t>
    </r>
  </si>
  <si>
    <r>
      <t>Prijs groei tov voorafgaande jaar (%</t>
    </r>
    <r>
      <rPr>
        <sz val="10"/>
        <color theme="1"/>
        <rFont val="Times New Roman"/>
        <family val="2"/>
      </rPr>
      <t>) [harmonisch!]</t>
    </r>
  </si>
  <si>
    <r>
      <t xml:space="preserve">Kosten in peiljaar per klasse (miljoen </t>
    </r>
    <r>
      <rPr>
        <sz val="10"/>
        <color theme="1"/>
        <rFont val="Times New Roman"/>
        <family val="1"/>
      </rPr>
      <t>€</t>
    </r>
    <r>
      <rPr>
        <sz val="10"/>
        <color theme="1"/>
        <rFont val="Times New Roman"/>
        <family val="2"/>
      </rPr>
      <t>)</t>
    </r>
  </si>
  <si>
    <t>Kostegroei sinds vorig peiljaar per jaar (%)</t>
  </si>
  <si>
    <r>
      <t xml:space="preserve">Kosten (milj </t>
    </r>
    <r>
      <rPr>
        <sz val="10"/>
        <color theme="1"/>
        <rFont val="Times New Roman"/>
        <family val="1"/>
      </rPr>
      <t>€</t>
    </r>
    <r>
      <rPr>
        <sz val="10"/>
        <color theme="1"/>
        <rFont val="Times New Roman"/>
        <family val="2"/>
      </rPr>
      <t>)</t>
    </r>
  </si>
  <si>
    <t>Groei op jaarbasis 2011-2013 (%)</t>
  </si>
  <si>
    <t>Man</t>
  </si>
  <si>
    <t>demografie</t>
  </si>
  <si>
    <t>overig</t>
  </si>
  <si>
    <t>Vrouw</t>
  </si>
  <si>
    <t>Overzicht ontwikkeling uitgaven 2011-13 (miljoen euro)</t>
  </si>
  <si>
    <t>man11</t>
  </si>
  <si>
    <t>man13</t>
  </si>
  <si>
    <t>vrouw11</t>
  </si>
  <si>
    <t>vrouw13</t>
  </si>
  <si>
    <t>Demo.</t>
  </si>
  <si>
    <t>Ov.(T-D)</t>
  </si>
  <si>
    <t>Groei (milj €)</t>
  </si>
  <si>
    <t>Kosten van ziekten naar diagnose 2003-2013</t>
  </si>
  <si>
    <t>Kosten van ziekten naarsector 2003-2013 (CBS-indeling Zorgrekening)</t>
  </si>
  <si>
    <t>Kosten van Ziekten naar leeftijd en geslacht</t>
  </si>
  <si>
    <t>bevolking in peiljaar (middenjaarsschatting)</t>
  </si>
  <si>
    <t>Meerjaren overzicht zorgrekeningen (volgens revisie uit 29013)</t>
  </si>
  <si>
    <r>
      <t>Kosten in peiljaar per hoofd  (</t>
    </r>
    <r>
      <rPr>
        <sz val="10"/>
        <color theme="1"/>
        <rFont val="Times New Roman"/>
        <family val="1"/>
      </rPr>
      <t>€</t>
    </r>
    <r>
      <rPr>
        <sz val="10"/>
        <color theme="1"/>
        <rFont val="Times New Roman"/>
        <family val="2"/>
      </rPr>
      <t>)</t>
    </r>
  </si>
  <si>
    <t>Extra informatie  ook opgenomen in begeleidende notitie</t>
  </si>
  <si>
    <t>Kosten naar sector en peiljaar (meerjarenovericht) binnen database KvZ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</si>
</sst>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4" x14ac:knownFonts="1">
    <font>
      <sz val="10"/>
      <color theme="1"/>
      <name val="Times New Roman"/>
      <family val="2"/>
    </font>
    <font>
      <sz val="11"/>
      <color indexed="8"/>
      <name val="Calibri"/>
    </font>
    <font>
      <sz val="10"/>
      <color indexed="8"/>
      <name val="Arial"/>
    </font>
    <font>
      <sz val="9"/>
      <color indexed="81"/>
      <name val="Tahoma"/>
      <family val="2"/>
    </font>
    <font>
      <b/>
      <sz val="9"/>
      <color indexed="81"/>
      <name val="Tahoma"/>
      <family val="2"/>
    </font>
    <font>
      <sz val="11"/>
      <color indexed="8"/>
      <name val="Calibri"/>
      <family val="2"/>
    </font>
    <font>
      <sz val="10"/>
      <color indexed="8"/>
      <name val="Arial"/>
      <family val="2"/>
    </font>
    <font>
      <sz val="10"/>
      <color theme="1"/>
      <name val="Times New Roman"/>
      <family val="1"/>
    </font>
    <font>
      <sz val="11"/>
      <color indexed="8"/>
      <name val="Calibri"/>
      <family val="2"/>
      <scheme val="minor"/>
    </font>
    <font>
      <b/>
      <sz val="10"/>
      <name val="Arial"/>
      <family val="2"/>
    </font>
    <font>
      <b/>
      <sz val="8"/>
      <name val="Arial"/>
      <family val="2"/>
    </font>
    <font>
      <sz val="8"/>
      <name val="Arial"/>
      <family val="2"/>
    </font>
    <font>
      <u/>
      <sz val="10"/>
      <color rgb="FF0000FF"/>
      <name val="Arial"/>
      <family val="2"/>
    </font>
    <font>
      <b/>
      <sz val="10"/>
      <color theme="1"/>
      <name val="Times New Roman"/>
      <family val="1"/>
    </font>
  </fonts>
  <fills count="3">
    <fill>
      <patternFill patternType="none"/>
    </fill>
    <fill>
      <patternFill patternType="gray125"/>
    </fill>
    <fill>
      <patternFill patternType="solid">
        <fgColor indexed="22"/>
        <bgColor indexed="0"/>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diagonal/>
    </border>
  </borders>
  <cellStyleXfs count="6">
    <xf numFmtId="0" fontId="0" fillId="0" borderId="0"/>
    <xf numFmtId="0" fontId="2" fillId="0" borderId="0"/>
    <xf numFmtId="0" fontId="6" fillId="0" borderId="0"/>
    <xf numFmtId="0" fontId="6" fillId="0" borderId="0"/>
    <xf numFmtId="0" fontId="6" fillId="0" borderId="0"/>
    <xf numFmtId="0" fontId="8" fillId="0" borderId="0"/>
  </cellStyleXfs>
  <cellXfs count="34">
    <xf numFmtId="0" fontId="0" fillId="0" borderId="0" xfId="0"/>
    <xf numFmtId="0" fontId="1" fillId="2" borderId="1" xfId="1" applyFont="1" applyFill="1" applyBorder="1" applyAlignment="1">
      <alignment horizontal="center"/>
    </xf>
    <xf numFmtId="0" fontId="1" fillId="0" borderId="2" xfId="1" applyFont="1" applyFill="1" applyBorder="1" applyAlignment="1">
      <alignment horizontal="right" wrapText="1"/>
    </xf>
    <xf numFmtId="0" fontId="1" fillId="0" borderId="2" xfId="1" applyFont="1" applyFill="1" applyBorder="1" applyAlignment="1">
      <alignment wrapText="1"/>
    </xf>
    <xf numFmtId="3" fontId="0" fillId="0" borderId="0" xfId="0" applyNumberFormat="1"/>
    <xf numFmtId="0" fontId="5" fillId="2" borderId="1" xfId="1" applyFont="1" applyFill="1" applyBorder="1" applyAlignment="1">
      <alignment horizontal="center"/>
    </xf>
    <xf numFmtId="164" fontId="0" fillId="0" borderId="0" xfId="0" applyNumberFormat="1"/>
    <xf numFmtId="0" fontId="5" fillId="2" borderId="3" xfId="1" applyFont="1" applyFill="1" applyBorder="1" applyAlignment="1">
      <alignment horizontal="center"/>
    </xf>
    <xf numFmtId="0" fontId="5" fillId="2" borderId="1" xfId="2" applyFont="1" applyFill="1" applyBorder="1" applyAlignment="1">
      <alignment horizontal="center"/>
    </xf>
    <xf numFmtId="0" fontId="5" fillId="0" borderId="2" xfId="2" applyFont="1" applyFill="1" applyBorder="1" applyAlignment="1">
      <alignment horizontal="right" wrapText="1"/>
    </xf>
    <xf numFmtId="0" fontId="5" fillId="0" borderId="2" xfId="2" applyFont="1" applyFill="1" applyBorder="1" applyAlignment="1">
      <alignment wrapText="1"/>
    </xf>
    <xf numFmtId="3" fontId="5" fillId="0" borderId="2" xfId="2" applyNumberFormat="1" applyFont="1" applyFill="1" applyBorder="1" applyAlignment="1">
      <alignment horizontal="right" wrapText="1"/>
    </xf>
    <xf numFmtId="0" fontId="5" fillId="2" borderId="1" xfId="3" applyFont="1" applyFill="1" applyBorder="1" applyAlignment="1">
      <alignment horizontal="center"/>
    </xf>
    <xf numFmtId="0" fontId="5" fillId="0" borderId="2" xfId="3" applyFont="1" applyFill="1" applyBorder="1" applyAlignment="1">
      <alignment horizontal="right" wrapText="1"/>
    </xf>
    <xf numFmtId="3" fontId="5" fillId="0" borderId="2" xfId="3" applyNumberFormat="1" applyFont="1" applyFill="1" applyBorder="1" applyAlignment="1">
      <alignment horizontal="right" wrapText="1"/>
    </xf>
    <xf numFmtId="0" fontId="5" fillId="0" borderId="0" xfId="3" applyFont="1" applyFill="1" applyBorder="1" applyAlignment="1">
      <alignment horizontal="right" wrapText="1"/>
    </xf>
    <xf numFmtId="0" fontId="5" fillId="2" borderId="1" xfId="4" applyFont="1" applyFill="1" applyBorder="1" applyAlignment="1">
      <alignment horizontal="center"/>
    </xf>
    <xf numFmtId="0" fontId="5" fillId="0" borderId="2" xfId="4" applyFont="1" applyFill="1" applyBorder="1" applyAlignment="1">
      <alignment horizontal="right" wrapText="1"/>
    </xf>
    <xf numFmtId="0" fontId="5" fillId="0" borderId="2" xfId="4" applyFont="1" applyFill="1" applyBorder="1" applyAlignment="1">
      <alignment wrapText="1"/>
    </xf>
    <xf numFmtId="0" fontId="5" fillId="0" borderId="0" xfId="4" applyFont="1" applyFill="1" applyBorder="1" applyAlignment="1">
      <alignment wrapText="1"/>
    </xf>
    <xf numFmtId="3" fontId="5" fillId="0" borderId="2" xfId="4" applyNumberFormat="1" applyFont="1" applyFill="1" applyBorder="1" applyAlignment="1">
      <alignment horizontal="right" wrapText="1"/>
    </xf>
    <xf numFmtId="165" fontId="0" fillId="0" borderId="0" xfId="0" applyNumberFormat="1"/>
    <xf numFmtId="0" fontId="9" fillId="0" borderId="0" xfId="5" applyFont="1"/>
    <xf numFmtId="0" fontId="8" fillId="0" borderId="0" xfId="5"/>
    <xf numFmtId="0" fontId="10" fillId="0" borderId="0" xfId="5" applyFont="1"/>
    <xf numFmtId="0" fontId="11" fillId="0" borderId="0" xfId="5" applyFont="1"/>
    <xf numFmtId="0" fontId="12" fillId="0" borderId="0" xfId="5" applyFont="1"/>
    <xf numFmtId="0" fontId="5" fillId="0" borderId="1" xfId="2" applyFont="1" applyFill="1" applyBorder="1" applyAlignment="1">
      <alignment wrapText="1"/>
    </xf>
    <xf numFmtId="3" fontId="5" fillId="0" borderId="1" xfId="2" applyNumberFormat="1" applyFont="1" applyFill="1" applyBorder="1" applyAlignment="1">
      <alignment horizontal="right" wrapText="1"/>
    </xf>
    <xf numFmtId="164" fontId="0" fillId="0" borderId="1" xfId="0" applyNumberFormat="1" applyBorder="1"/>
    <xf numFmtId="0" fontId="0" fillId="0" borderId="1" xfId="0" applyBorder="1"/>
    <xf numFmtId="3" fontId="0" fillId="0" borderId="1" xfId="0" applyNumberFormat="1" applyBorder="1"/>
    <xf numFmtId="0" fontId="5" fillId="0" borderId="0" xfId="3" applyFont="1" applyFill="1" applyBorder="1" applyAlignment="1">
      <alignment horizontal="left"/>
    </xf>
    <xf numFmtId="0" fontId="13" fillId="0" borderId="0" xfId="0" applyFont="1"/>
  </cellXfs>
  <cellStyles count="6">
    <cellStyle name="Normal" xfId="0" builtinId="0"/>
    <cellStyle name="Normal 2" xfId="5"/>
    <cellStyle name="Normal_CBS_meerjaren_stavaza_2014" xfId="4"/>
    <cellStyle name="Normal_lft_sexe" xfId="3"/>
    <cellStyle name="Normal_sector_CBs"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Kostengroei 2011-13 naar leeftijd (miljoen </a:t>
            </a:r>
            <a:r>
              <a:rPr lang="nl-NL">
                <a:latin typeface="Times New Roman"/>
                <a:cs typeface="Times New Roman"/>
              </a:rPr>
              <a:t>€ )</a:t>
            </a:r>
            <a:endParaRPr lang="nl-NL"/>
          </a:p>
        </c:rich>
      </c:tx>
      <c:layout/>
      <c:overlay val="0"/>
    </c:title>
    <c:autoTitleDeleted val="0"/>
    <c:plotArea>
      <c:layout/>
      <c:barChart>
        <c:barDir val="col"/>
        <c:grouping val="stacked"/>
        <c:varyColors val="0"/>
        <c:ser>
          <c:idx val="0"/>
          <c:order val="0"/>
          <c:tx>
            <c:strRef>
              <c:f>tabellen_notitie!$I$29</c:f>
              <c:strCache>
                <c:ptCount val="1"/>
                <c:pt idx="0">
                  <c:v>demografie</c:v>
                </c:pt>
              </c:strCache>
            </c:strRef>
          </c:tx>
          <c:invertIfNegative val="0"/>
          <c:cat>
            <c:numRef>
              <c:f>lft_sexe!$B$56:$B$76</c:f>
              <c:numCache>
                <c:formatCode>General</c:formatCode>
                <c:ptCount val="21"/>
              </c:numCache>
            </c:numRef>
          </c:cat>
          <c:val>
            <c:numRef>
              <c:f>tabellen_notitie!$I$30:$I$50</c:f>
              <c:numCache>
                <c:formatCode>#,##0</c:formatCode>
                <c:ptCount val="21"/>
                <c:pt idx="0">
                  <c:v>-78.544382493675357</c:v>
                </c:pt>
                <c:pt idx="1">
                  <c:v>-43.262075222756721</c:v>
                </c:pt>
                <c:pt idx="2">
                  <c:v>-97.280726254049114</c:v>
                </c:pt>
                <c:pt idx="3">
                  <c:v>41.589442330175643</c:v>
                </c:pt>
                <c:pt idx="4">
                  <c:v>-26.82366590008337</c:v>
                </c:pt>
                <c:pt idx="5">
                  <c:v>54.621131666027395</c:v>
                </c:pt>
                <c:pt idx="6">
                  <c:v>81.225439478036606</c:v>
                </c:pt>
                <c:pt idx="7">
                  <c:v>3.7661302139606505</c:v>
                </c:pt>
                <c:pt idx="8">
                  <c:v>-261.55320771702077</c:v>
                </c:pt>
                <c:pt idx="9">
                  <c:v>-140.01148079604127</c:v>
                </c:pt>
                <c:pt idx="10">
                  <c:v>-35.111369797281895</c:v>
                </c:pt>
                <c:pt idx="11">
                  <c:v>164.63239914981159</c:v>
                </c:pt>
                <c:pt idx="12">
                  <c:v>128.79214569293845</c:v>
                </c:pt>
                <c:pt idx="13">
                  <c:v>-217.51750070044136</c:v>
                </c:pt>
                <c:pt idx="14">
                  <c:v>859.96189302988432</c:v>
                </c:pt>
                <c:pt idx="15">
                  <c:v>293.74968553535473</c:v>
                </c:pt>
                <c:pt idx="16">
                  <c:v>194.72474739180234</c:v>
                </c:pt>
                <c:pt idx="17">
                  <c:v>265.40166781836524</c:v>
                </c:pt>
                <c:pt idx="18">
                  <c:v>160.55115957971634</c:v>
                </c:pt>
                <c:pt idx="19">
                  <c:v>388.48946979170364</c:v>
                </c:pt>
                <c:pt idx="20">
                  <c:v>55.070275626765977</c:v>
                </c:pt>
              </c:numCache>
            </c:numRef>
          </c:val>
        </c:ser>
        <c:ser>
          <c:idx val="1"/>
          <c:order val="1"/>
          <c:tx>
            <c:strRef>
              <c:f>tabellen_notitie!$J$29</c:f>
              <c:strCache>
                <c:ptCount val="1"/>
                <c:pt idx="0">
                  <c:v>overig</c:v>
                </c:pt>
              </c:strCache>
            </c:strRef>
          </c:tx>
          <c:invertIfNegative val="0"/>
          <c:cat>
            <c:numRef>
              <c:f>lft_sexe!$B$56:$B$76</c:f>
              <c:numCache>
                <c:formatCode>General</c:formatCode>
                <c:ptCount val="21"/>
              </c:numCache>
            </c:numRef>
          </c:cat>
          <c:val>
            <c:numRef>
              <c:f>tabellen_notitie!$J$30:$J$50</c:f>
              <c:numCache>
                <c:formatCode>#,##0</c:formatCode>
                <c:ptCount val="21"/>
                <c:pt idx="0">
                  <c:v>6.6255552198731493</c:v>
                </c:pt>
                <c:pt idx="1">
                  <c:v>-43.749090466120379</c:v>
                </c:pt>
                <c:pt idx="2">
                  <c:v>63.895809103383499</c:v>
                </c:pt>
                <c:pt idx="3">
                  <c:v>111.75027624276004</c:v>
                </c:pt>
                <c:pt idx="4">
                  <c:v>149.03494822524476</c:v>
                </c:pt>
                <c:pt idx="5">
                  <c:v>151.97145352899929</c:v>
                </c:pt>
                <c:pt idx="6">
                  <c:v>139.88063205038452</c:v>
                </c:pt>
                <c:pt idx="7">
                  <c:v>114.71337143015876</c:v>
                </c:pt>
                <c:pt idx="8">
                  <c:v>105.83921022210461</c:v>
                </c:pt>
                <c:pt idx="9">
                  <c:v>118.88926426565558</c:v>
                </c:pt>
                <c:pt idx="10">
                  <c:v>144.39163184441941</c:v>
                </c:pt>
                <c:pt idx="11">
                  <c:v>155.46413347117095</c:v>
                </c:pt>
                <c:pt idx="12">
                  <c:v>191.72255044998246</c:v>
                </c:pt>
                <c:pt idx="13">
                  <c:v>205.56973902310301</c:v>
                </c:pt>
                <c:pt idx="14">
                  <c:v>177.14208416016118</c:v>
                </c:pt>
                <c:pt idx="15">
                  <c:v>191.0153355032171</c:v>
                </c:pt>
                <c:pt idx="16">
                  <c:v>219.60547192325566</c:v>
                </c:pt>
                <c:pt idx="17">
                  <c:v>287.15022554371126</c:v>
                </c:pt>
                <c:pt idx="18">
                  <c:v>302.96647830610141</c:v>
                </c:pt>
                <c:pt idx="19">
                  <c:v>195.95960896969234</c:v>
                </c:pt>
                <c:pt idx="20">
                  <c:v>64.482651057463642</c:v>
                </c:pt>
              </c:numCache>
            </c:numRef>
          </c:val>
        </c:ser>
        <c:dLbls>
          <c:showLegendKey val="0"/>
          <c:showVal val="0"/>
          <c:showCatName val="0"/>
          <c:showSerName val="0"/>
          <c:showPercent val="0"/>
          <c:showBubbleSize val="0"/>
        </c:dLbls>
        <c:gapWidth val="150"/>
        <c:overlap val="100"/>
        <c:axId val="150838272"/>
        <c:axId val="150844160"/>
      </c:barChart>
      <c:catAx>
        <c:axId val="150838272"/>
        <c:scaling>
          <c:orientation val="minMax"/>
        </c:scaling>
        <c:delete val="0"/>
        <c:axPos val="b"/>
        <c:numFmt formatCode="General" sourceLinked="1"/>
        <c:majorTickMark val="out"/>
        <c:minorTickMark val="none"/>
        <c:tickLblPos val="nextTo"/>
        <c:crossAx val="150844160"/>
        <c:crosses val="autoZero"/>
        <c:auto val="1"/>
        <c:lblAlgn val="ctr"/>
        <c:lblOffset val="100"/>
        <c:noMultiLvlLbl val="0"/>
      </c:catAx>
      <c:valAx>
        <c:axId val="150844160"/>
        <c:scaling>
          <c:orientation val="minMax"/>
        </c:scaling>
        <c:delete val="0"/>
        <c:axPos val="l"/>
        <c:majorGridlines/>
        <c:numFmt formatCode="#,##0" sourceLinked="1"/>
        <c:majorTickMark val="out"/>
        <c:minorTickMark val="none"/>
        <c:tickLblPos val="nextTo"/>
        <c:crossAx val="15083827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Kosten per hoofd naar leeftijd (</a:t>
            </a:r>
            <a:r>
              <a:rPr lang="nl-NL">
                <a:latin typeface="Times New Roman"/>
                <a:cs typeface="Times New Roman"/>
              </a:rPr>
              <a:t>€)</a:t>
            </a:r>
            <a:endParaRPr lang="nl-NL"/>
          </a:p>
        </c:rich>
      </c:tx>
      <c:layout/>
      <c:overlay val="0"/>
    </c:title>
    <c:autoTitleDeleted val="0"/>
    <c:plotArea>
      <c:layout/>
      <c:barChart>
        <c:barDir val="col"/>
        <c:grouping val="clustered"/>
        <c:varyColors val="0"/>
        <c:ser>
          <c:idx val="0"/>
          <c:order val="0"/>
          <c:tx>
            <c:strRef>
              <c:f>tabellen_notitie!$C$54</c:f>
              <c:strCache>
                <c:ptCount val="1"/>
                <c:pt idx="0">
                  <c:v>man11</c:v>
                </c:pt>
              </c:strCache>
            </c:strRef>
          </c:tx>
          <c:spPr>
            <a:solidFill>
              <a:schemeClr val="tx2">
                <a:lumMod val="40000"/>
                <a:lumOff val="60000"/>
              </a:schemeClr>
            </a:solidFill>
            <a:ln>
              <a:solidFill>
                <a:schemeClr val="tx2">
                  <a:lumMod val="40000"/>
                  <a:lumOff val="60000"/>
                </a:schemeClr>
              </a:solidFill>
            </a:ln>
          </c:spPr>
          <c:invertIfNegative val="0"/>
          <c:cat>
            <c:strRef>
              <c:f>tabellen_notitie!$B$55:$B$75</c:f>
              <c:strCache>
                <c:ptCount val="21"/>
                <c:pt idx="0">
                  <c:v>0</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80-84</c:v>
                </c:pt>
                <c:pt idx="18">
                  <c:v>85-89</c:v>
                </c:pt>
                <c:pt idx="19">
                  <c:v>90-94</c:v>
                </c:pt>
                <c:pt idx="20">
                  <c:v>95+</c:v>
                </c:pt>
              </c:strCache>
            </c:strRef>
          </c:cat>
          <c:val>
            <c:numRef>
              <c:f>tabellen_notitie!$C$55:$C$75</c:f>
              <c:numCache>
                <c:formatCode>#,##0</c:formatCode>
                <c:ptCount val="21"/>
                <c:pt idx="0">
                  <c:v>9444.473547035288</c:v>
                </c:pt>
                <c:pt idx="1">
                  <c:v>6090.860275114358</c:v>
                </c:pt>
                <c:pt idx="2">
                  <c:v>3134.510693632963</c:v>
                </c:pt>
                <c:pt idx="3">
                  <c:v>3534.4431479494588</c:v>
                </c:pt>
                <c:pt idx="4">
                  <c:v>3341.5619883096406</c:v>
                </c:pt>
                <c:pt idx="5">
                  <c:v>2986.9727539469768</c:v>
                </c:pt>
                <c:pt idx="6">
                  <c:v>2951.9485795177934</c:v>
                </c:pt>
                <c:pt idx="7">
                  <c:v>2928.7733302492679</c:v>
                </c:pt>
                <c:pt idx="8">
                  <c:v>3066.2173139607426</c:v>
                </c:pt>
                <c:pt idx="9">
                  <c:v>3271.3621000162229</c:v>
                </c:pt>
                <c:pt idx="10">
                  <c:v>3743.7582327283562</c:v>
                </c:pt>
                <c:pt idx="11">
                  <c:v>4221.7124698969037</c:v>
                </c:pt>
                <c:pt idx="12">
                  <c:v>5026.3144504136726</c:v>
                </c:pt>
                <c:pt idx="13">
                  <c:v>5728.4811018754417</c:v>
                </c:pt>
                <c:pt idx="14">
                  <c:v>6668.975874538266</c:v>
                </c:pt>
                <c:pt idx="15">
                  <c:v>8623.8340639564303</c:v>
                </c:pt>
                <c:pt idx="16">
                  <c:v>11491.113244594069</c:v>
                </c:pt>
                <c:pt idx="17">
                  <c:v>15805.847115987031</c:v>
                </c:pt>
                <c:pt idx="18">
                  <c:v>22683.128672849492</c:v>
                </c:pt>
                <c:pt idx="19">
                  <c:v>32786.17451284339</c:v>
                </c:pt>
                <c:pt idx="20">
                  <c:v>50891.201236682726</c:v>
                </c:pt>
              </c:numCache>
            </c:numRef>
          </c:val>
        </c:ser>
        <c:ser>
          <c:idx val="1"/>
          <c:order val="1"/>
          <c:tx>
            <c:strRef>
              <c:f>tabellen_notitie!$F$54</c:f>
              <c:strCache>
                <c:ptCount val="1"/>
                <c:pt idx="0">
                  <c:v>man13</c:v>
                </c:pt>
              </c:strCache>
            </c:strRef>
          </c:tx>
          <c:spPr>
            <a:solidFill>
              <a:schemeClr val="tx2">
                <a:lumMod val="50000"/>
              </a:schemeClr>
            </a:solidFill>
            <a:ln>
              <a:solidFill>
                <a:schemeClr val="tx2">
                  <a:lumMod val="75000"/>
                </a:schemeClr>
              </a:solidFill>
            </a:ln>
          </c:spPr>
          <c:invertIfNegative val="0"/>
          <c:cat>
            <c:strRef>
              <c:f>tabellen_notitie!$B$55:$B$75</c:f>
              <c:strCache>
                <c:ptCount val="21"/>
                <c:pt idx="0">
                  <c:v>0</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80-84</c:v>
                </c:pt>
                <c:pt idx="18">
                  <c:v>85-89</c:v>
                </c:pt>
                <c:pt idx="19">
                  <c:v>90-94</c:v>
                </c:pt>
                <c:pt idx="20">
                  <c:v>95+</c:v>
                </c:pt>
              </c:strCache>
            </c:strRef>
          </c:cat>
          <c:val>
            <c:numRef>
              <c:f>tabellen_notitie!$F$55:$F$75</c:f>
              <c:numCache>
                <c:formatCode>#,##0</c:formatCode>
                <c:ptCount val="21"/>
                <c:pt idx="0">
                  <c:v>9491.970026834364</c:v>
                </c:pt>
                <c:pt idx="1">
                  <c:v>6043.2574856845222</c:v>
                </c:pt>
                <c:pt idx="2">
                  <c:v>3212.6971969532938</c:v>
                </c:pt>
                <c:pt idx="3">
                  <c:v>3654.4203950216051</c:v>
                </c:pt>
                <c:pt idx="4">
                  <c:v>3503.4350273238183</c:v>
                </c:pt>
                <c:pt idx="5">
                  <c:v>3131.3236692993414</c:v>
                </c:pt>
                <c:pt idx="6">
                  <c:v>3071.5802397700131</c:v>
                </c:pt>
                <c:pt idx="7">
                  <c:v>3023.6058594165652</c:v>
                </c:pt>
                <c:pt idx="8">
                  <c:v>3158.5153274180702</c:v>
                </c:pt>
                <c:pt idx="9">
                  <c:v>3367.2060336544191</c:v>
                </c:pt>
                <c:pt idx="10">
                  <c:v>3857.0768574259741</c:v>
                </c:pt>
                <c:pt idx="11">
                  <c:v>4354.785523949643</c:v>
                </c:pt>
                <c:pt idx="12">
                  <c:v>5214.463621426481</c:v>
                </c:pt>
                <c:pt idx="13">
                  <c:v>5946.3721601370999</c:v>
                </c:pt>
                <c:pt idx="14">
                  <c:v>6884.7871533180296</c:v>
                </c:pt>
                <c:pt idx="15">
                  <c:v>8938.5677242549482</c:v>
                </c:pt>
                <c:pt idx="16">
                  <c:v>11942.247520919082</c:v>
                </c:pt>
                <c:pt idx="17">
                  <c:v>16499.78088438464</c:v>
                </c:pt>
                <c:pt idx="18">
                  <c:v>23792.787009735672</c:v>
                </c:pt>
                <c:pt idx="19">
                  <c:v>34566.95654098755</c:v>
                </c:pt>
                <c:pt idx="20">
                  <c:v>53456.594688462465</c:v>
                </c:pt>
              </c:numCache>
            </c:numRef>
          </c:val>
        </c:ser>
        <c:ser>
          <c:idx val="2"/>
          <c:order val="2"/>
          <c:tx>
            <c:strRef>
              <c:f>tabellen_notitie!$G$54</c:f>
              <c:strCache>
                <c:ptCount val="1"/>
                <c:pt idx="0">
                  <c:v>vrouw11</c:v>
                </c:pt>
              </c:strCache>
            </c:strRef>
          </c:tx>
          <c:spPr>
            <a:solidFill>
              <a:schemeClr val="accent2">
                <a:lumMod val="60000"/>
                <a:lumOff val="40000"/>
              </a:schemeClr>
            </a:solidFill>
          </c:spPr>
          <c:invertIfNegative val="0"/>
          <c:cat>
            <c:strRef>
              <c:f>tabellen_notitie!$B$55:$B$75</c:f>
              <c:strCache>
                <c:ptCount val="21"/>
                <c:pt idx="0">
                  <c:v>0</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80-84</c:v>
                </c:pt>
                <c:pt idx="18">
                  <c:v>85-89</c:v>
                </c:pt>
                <c:pt idx="19">
                  <c:v>90-94</c:v>
                </c:pt>
                <c:pt idx="20">
                  <c:v>95+</c:v>
                </c:pt>
              </c:strCache>
            </c:strRef>
          </c:cat>
          <c:val>
            <c:numRef>
              <c:f>tabellen_notitie!$G$55:$G$75</c:f>
              <c:numCache>
                <c:formatCode>#,##0</c:formatCode>
                <c:ptCount val="21"/>
                <c:pt idx="0">
                  <c:v>8924.8053963636685</c:v>
                </c:pt>
                <c:pt idx="1">
                  <c:v>5578.3158813462678</c:v>
                </c:pt>
                <c:pt idx="2">
                  <c:v>2596.1450089494165</c:v>
                </c:pt>
                <c:pt idx="3">
                  <c:v>3389.8069100330508</c:v>
                </c:pt>
                <c:pt idx="4">
                  <c:v>3356.3964517052082</c:v>
                </c:pt>
                <c:pt idx="5">
                  <c:v>3328.2648109552129</c:v>
                </c:pt>
                <c:pt idx="6">
                  <c:v>3956.1220070254794</c:v>
                </c:pt>
                <c:pt idx="7">
                  <c:v>4094.7253010561194</c:v>
                </c:pt>
                <c:pt idx="8">
                  <c:v>3879.1815728763668</c:v>
                </c:pt>
                <c:pt idx="9">
                  <c:v>3632.4727561088171</c:v>
                </c:pt>
                <c:pt idx="10">
                  <c:v>4049.2201488755554</c:v>
                </c:pt>
                <c:pt idx="11">
                  <c:v>4507.1004320710954</c:v>
                </c:pt>
                <c:pt idx="12">
                  <c:v>4946.0657722077094</c:v>
                </c:pt>
                <c:pt idx="13">
                  <c:v>5393.4209661735258</c:v>
                </c:pt>
                <c:pt idx="14">
                  <c:v>6412.2135511492852</c:v>
                </c:pt>
                <c:pt idx="15">
                  <c:v>8297.4542746959632</c:v>
                </c:pt>
                <c:pt idx="16">
                  <c:v>11968.494088209289</c:v>
                </c:pt>
                <c:pt idx="17">
                  <c:v>18592.771555810163</c:v>
                </c:pt>
                <c:pt idx="18">
                  <c:v>29702.718229544909</c:v>
                </c:pt>
                <c:pt idx="19">
                  <c:v>42752.208884411128</c:v>
                </c:pt>
                <c:pt idx="20">
                  <c:v>60066.123489220881</c:v>
                </c:pt>
              </c:numCache>
            </c:numRef>
          </c:val>
        </c:ser>
        <c:ser>
          <c:idx val="3"/>
          <c:order val="3"/>
          <c:tx>
            <c:strRef>
              <c:f>tabellen_notitie!$H$54</c:f>
              <c:strCache>
                <c:ptCount val="1"/>
                <c:pt idx="0">
                  <c:v>vrouw13</c:v>
                </c:pt>
              </c:strCache>
            </c:strRef>
          </c:tx>
          <c:spPr>
            <a:solidFill>
              <a:schemeClr val="accent2">
                <a:lumMod val="50000"/>
              </a:schemeClr>
            </a:solidFill>
          </c:spPr>
          <c:invertIfNegative val="0"/>
          <c:cat>
            <c:strRef>
              <c:f>tabellen_notitie!$B$55:$B$75</c:f>
              <c:strCache>
                <c:ptCount val="21"/>
                <c:pt idx="0">
                  <c:v>0</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80-84</c:v>
                </c:pt>
                <c:pt idx="18">
                  <c:v>85-89</c:v>
                </c:pt>
                <c:pt idx="19">
                  <c:v>90-94</c:v>
                </c:pt>
                <c:pt idx="20">
                  <c:v>95+</c:v>
                </c:pt>
              </c:strCache>
            </c:strRef>
          </c:cat>
          <c:val>
            <c:numRef>
              <c:f>tabellen_notitie!$H$55:$H$75</c:f>
              <c:numCache>
                <c:formatCode>#,##0</c:formatCode>
                <c:ptCount val="21"/>
                <c:pt idx="0">
                  <c:v>8953.2974947516086</c:v>
                </c:pt>
                <c:pt idx="1">
                  <c:v>5505.7285767277517</c:v>
                </c:pt>
                <c:pt idx="2">
                  <c:v>2652.9664058248622</c:v>
                </c:pt>
                <c:pt idx="3">
                  <c:v>3489.347869669652</c:v>
                </c:pt>
                <c:pt idx="4">
                  <c:v>3493.7056521183208</c:v>
                </c:pt>
                <c:pt idx="5">
                  <c:v>3470.7667098143961</c:v>
                </c:pt>
                <c:pt idx="6">
                  <c:v>4108.3360831770278</c:v>
                </c:pt>
                <c:pt idx="7">
                  <c:v>4227.5355533858583</c:v>
                </c:pt>
                <c:pt idx="8">
                  <c:v>3994.1051916271881</c:v>
                </c:pt>
                <c:pt idx="9">
                  <c:v>3726.6588897127567</c:v>
                </c:pt>
                <c:pt idx="10">
                  <c:v>4159.9583632665453</c:v>
                </c:pt>
                <c:pt idx="11">
                  <c:v>4623.8865603843715</c:v>
                </c:pt>
                <c:pt idx="12">
                  <c:v>5099.2610240586928</c:v>
                </c:pt>
                <c:pt idx="13">
                  <c:v>5567.7876530432432</c:v>
                </c:pt>
                <c:pt idx="14">
                  <c:v>6564.5584523766402</c:v>
                </c:pt>
                <c:pt idx="15">
                  <c:v>8548.4345041768338</c:v>
                </c:pt>
                <c:pt idx="16">
                  <c:v>12367.72429335676</c:v>
                </c:pt>
                <c:pt idx="17">
                  <c:v>19387.872673369209</c:v>
                </c:pt>
                <c:pt idx="18">
                  <c:v>31207.582515295664</c:v>
                </c:pt>
                <c:pt idx="19">
                  <c:v>45098.640553688034</c:v>
                </c:pt>
                <c:pt idx="20">
                  <c:v>63469.917060258857</c:v>
                </c:pt>
              </c:numCache>
            </c:numRef>
          </c:val>
        </c:ser>
        <c:dLbls>
          <c:showLegendKey val="0"/>
          <c:showVal val="0"/>
          <c:showCatName val="0"/>
          <c:showSerName val="0"/>
          <c:showPercent val="0"/>
          <c:showBubbleSize val="0"/>
        </c:dLbls>
        <c:gapWidth val="150"/>
        <c:axId val="150760448"/>
        <c:axId val="150770432"/>
      </c:barChart>
      <c:catAx>
        <c:axId val="150760448"/>
        <c:scaling>
          <c:orientation val="minMax"/>
        </c:scaling>
        <c:delete val="0"/>
        <c:axPos val="b"/>
        <c:majorTickMark val="out"/>
        <c:minorTickMark val="none"/>
        <c:tickLblPos val="nextTo"/>
        <c:crossAx val="150770432"/>
        <c:crosses val="autoZero"/>
        <c:auto val="1"/>
        <c:lblAlgn val="ctr"/>
        <c:lblOffset val="100"/>
        <c:noMultiLvlLbl val="0"/>
      </c:catAx>
      <c:valAx>
        <c:axId val="150770432"/>
        <c:scaling>
          <c:orientation val="minMax"/>
        </c:scaling>
        <c:delete val="0"/>
        <c:axPos val="l"/>
        <c:majorGridlines/>
        <c:numFmt formatCode="#,##0" sourceLinked="1"/>
        <c:majorTickMark val="out"/>
        <c:minorTickMark val="none"/>
        <c:tickLblPos val="nextTo"/>
        <c:crossAx val="1507604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104775</xdr:colOff>
      <xdr:row>2</xdr:row>
      <xdr:rowOff>76199</xdr:rowOff>
    </xdr:from>
    <xdr:to>
      <xdr:col>19</xdr:col>
      <xdr:colOff>161925</xdr:colOff>
      <xdr:row>32</xdr:row>
      <xdr:rowOff>57150</xdr:rowOff>
    </xdr:to>
    <xdr:sp macro="" textlink="">
      <xdr:nvSpPr>
        <xdr:cNvPr id="2" name="TextBox 1"/>
        <xdr:cNvSpPr txBox="1"/>
      </xdr:nvSpPr>
      <xdr:spPr>
        <a:xfrm>
          <a:off x="1171575" y="400049"/>
          <a:ext cx="9124950" cy="483870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DIT</a:t>
          </a:r>
          <a:r>
            <a:rPr lang="en-US" sz="1100" baseline="0"/>
            <a:t> WERKBOEK BEVAT EEN VOORLOPIGE TOEWIJZING VAN DE KOSTEN VAN ZIEKTEN 2013.</a:t>
          </a:r>
        </a:p>
        <a:p>
          <a:r>
            <a:rPr lang="en-US" sz="1100" baseline="0"/>
            <a:t>De kosten toewijzing is gebaseerd op voorlopige kostencijfers van CBS over de uitgaven in 2013, alsmede geëxtrapoleerde verdeelsleutels uit de Kosten van Ziektenstudie 2011 (gepubliceerd op www.kostenvanziekten.nl0  Het kostenkader wordt gevormd door de Zorgrekeningen van CBS. Vanwege het voorlopig karakter van de gebruikte kostendata en verdeelsleutels worden de kosten alleen op hoofdlijnen gepubliceerd en niet in detail. Zonder expliciete andere aanduiding zijn alle kosten in miljoen euro. Waar kosten per inwoner zijn aangegeven gaat het om euro/inwoner. </a:t>
          </a:r>
        </a:p>
        <a:p>
          <a:r>
            <a:rPr lang="en-US" sz="1100" baseline="0"/>
            <a:t>Voor een algemene toelichting op de gebruikte methode van toewijzing binnen kosten van ziektenstudies, wordt verwezen naar twee  OECD publicaties, beide grotendeels gebaseerd op  bevindingen uit de Nederlandse KVZ-studie</a:t>
          </a:r>
        </a:p>
        <a:p>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OECD, 2008: Estimating expenditure by disease, age and gender under the System of Health Accounts (SHA) framework</a:t>
          </a:r>
          <a:endParaRPr lang="en-US"/>
        </a:p>
        <a:p>
          <a:r>
            <a:rPr lang="en-US" sz="1100" baseline="0"/>
            <a:t>(http://www.oecd.org/els/health-systems/EstimatingExpenditurebyDiseaseAgeandGender_FinalReport.pdf)</a:t>
          </a:r>
        </a:p>
        <a:p>
          <a:endParaRPr lang="en-US" sz="1100" baseline="0"/>
        </a:p>
        <a:p>
          <a:r>
            <a:rPr lang="en-US" sz="1100" baseline="0"/>
            <a:t>en</a:t>
          </a:r>
        </a:p>
        <a:p>
          <a:endParaRPr lang="en-US" sz="1100" baseline="0"/>
        </a:p>
        <a:p>
          <a:r>
            <a:rPr lang="en-US" sz="1100" baseline="0"/>
            <a:t>OECD 2013: Extension of work on expenditure by disease,age and gender</a:t>
          </a:r>
        </a:p>
        <a:p>
          <a:r>
            <a:rPr lang="en-US" sz="1100" baseline="0"/>
            <a:t>(http://www.oecd.org/health/health-systems/Extension-of-work-on-expenditure-by-disease-age-and-gender_Final-Report.pdf)</a:t>
          </a:r>
        </a:p>
        <a:p>
          <a:endParaRPr lang="en-US" sz="1100" baseline="0"/>
        </a:p>
        <a:p>
          <a:endParaRPr lang="en-US" sz="1100" baseline="0"/>
        </a:p>
        <a:p>
          <a:r>
            <a:rPr lang="en-US" sz="1100" baseline="0"/>
            <a:t>NB: die hier gepubliceerde randtotalen van zorgkosten over 2003-2013 kunnen licht afwijken van eerder door CBS of RIVM gepubliceerde randtotalen. Oorzaak zijn wijzigingen in gerapporteerde kosten na afsluiting van onderliggende berekeningen. Deze aanpassingen hebben echter geen substantieel effect op gerapporteerde kosten en trends.</a:t>
          </a:r>
        </a:p>
        <a:p>
          <a:endParaRPr lang="en-US" sz="1100" baseline="0"/>
        </a:p>
        <a:p>
          <a:r>
            <a:rPr lang="en-US" sz="1100" baseline="0"/>
            <a:t>Deze bron citeren als: </a:t>
          </a:r>
        </a:p>
        <a:p>
          <a:r>
            <a:rPr lang="en-US" sz="1100" baseline="0"/>
            <a:t>Titel: KvZ-notitie 2014-1 voorlopige toewijzing kosten van ziekten 2013</a:t>
          </a:r>
        </a:p>
        <a:p>
          <a:r>
            <a:rPr lang="en-US" sz="1100" baseline="0"/>
            <a:t>Auteur: LCJ Slobbe, MA Koopmanschap, M Plasmans </a:t>
          </a:r>
        </a:p>
        <a:p>
          <a:r>
            <a:rPr lang="en-US" sz="1100" baseline="0"/>
            <a:t>Organisatie: RIVM</a:t>
          </a:r>
        </a:p>
        <a:p>
          <a:r>
            <a:rPr lang="en-US" sz="1100" baseline="0"/>
            <a:t>Jaar uitgave: 2014</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266700</xdr:colOff>
      <xdr:row>2</xdr:row>
      <xdr:rowOff>104775</xdr:rowOff>
    </xdr:from>
    <xdr:to>
      <xdr:col>17</xdr:col>
      <xdr:colOff>276225</xdr:colOff>
      <xdr:row>16</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514350</xdr:colOff>
      <xdr:row>19</xdr:row>
      <xdr:rowOff>85724</xdr:rowOff>
    </xdr:from>
    <xdr:to>
      <xdr:col>20</xdr:col>
      <xdr:colOff>390526</xdr:colOff>
      <xdr:row>45</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hyperlink" Target="http://statline.cbs.nl/StatWeb/table.asp?STB=G1&amp;LA=nl&amp;DM=SLNL&amp;PA=37410" TargetMode="External"/><Relationship Id="rId2" Type="http://schemas.openxmlformats.org/officeDocument/2006/relationships/hyperlink" Target="http://statline.cbs.nl/StatWeb/publication/?VW=T&amp;DM=SLNL&amp;PA=81329NED" TargetMode="External"/><Relationship Id="rId1" Type="http://schemas.openxmlformats.org/officeDocument/2006/relationships/hyperlink" Target="http://statline.cbs.nl/StatWeb/publication/?VW=T&amp;DM=SLNL&amp;PA=71988NED" TargetMode="External"/><Relationship Id="rId6" Type="http://schemas.openxmlformats.org/officeDocument/2006/relationships/hyperlink" Target="http://www.cbs.nl/infoservice" TargetMode="External"/><Relationship Id="rId5" Type="http://schemas.openxmlformats.org/officeDocument/2006/relationships/hyperlink" Target="http://www.cbs.nl/nl-NL/menu/themas/gezondheid-welzijn/methoden/dataverzameling/korte-onderzoeksbeschrijvingen/korte-onderzoeksbeschrijving-zorgrekeningen.htm" TargetMode="External"/><Relationship Id="rId4" Type="http://schemas.openxmlformats.org/officeDocument/2006/relationships/hyperlink" Target="http://www.cbs.nl/nl-NL/menu/themas/gezondheid-welzijn/nieuws/default.ht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W23" sqref="W23"/>
    </sheetView>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topLeftCell="B37" workbookViewId="0">
      <selection activeCell="B1" sqref="B1"/>
    </sheetView>
  </sheetViews>
  <sheetFormatPr defaultRowHeight="12.75" x14ac:dyDescent="0.2"/>
  <cols>
    <col min="1" max="1" width="4.5" hidden="1" customWidth="1"/>
    <col min="2" max="2" width="32.33203125" customWidth="1"/>
    <col min="3" max="3" width="5.1640625" hidden="1" customWidth="1"/>
    <col min="4" max="4" width="67.6640625" customWidth="1"/>
    <col min="5" max="8" width="13" customWidth="1"/>
    <col min="11" max="11" width="10" customWidth="1"/>
    <col min="12" max="12" width="15.33203125" customWidth="1"/>
    <col min="14" max="14" width="10.33203125" customWidth="1"/>
    <col min="15" max="15" width="13.6640625" customWidth="1"/>
    <col min="16" max="16" width="20.33203125" customWidth="1"/>
  </cols>
  <sheetData>
    <row r="1" spans="1:16" x14ac:dyDescent="0.2">
      <c r="B1" s="33" t="s">
        <v>362</v>
      </c>
    </row>
    <row r="2" spans="1:16" x14ac:dyDescent="0.2">
      <c r="B2" t="s">
        <v>127</v>
      </c>
      <c r="E2" t="s">
        <v>132</v>
      </c>
      <c r="K2" t="s">
        <v>135</v>
      </c>
      <c r="N2" t="s">
        <v>136</v>
      </c>
    </row>
    <row r="3" spans="1:16" x14ac:dyDescent="0.2">
      <c r="B3" t="s">
        <v>128</v>
      </c>
      <c r="D3" t="s">
        <v>130</v>
      </c>
      <c r="E3" s="4">
        <f>SUM(E6:E112)</f>
        <v>63444.300695425845</v>
      </c>
      <c r="F3" s="4">
        <f t="shared" ref="F3:H3" si="0">SUM(F6:F112)</f>
        <v>74447.398567812896</v>
      </c>
      <c r="G3" s="4">
        <f t="shared" si="0"/>
        <v>89380.762136856967</v>
      </c>
      <c r="H3" s="4">
        <f t="shared" si="0"/>
        <v>94227.554655354877</v>
      </c>
      <c r="K3" s="4">
        <f>H3-G3</f>
        <v>4846.7925184979104</v>
      </c>
      <c r="L3" s="4">
        <f>SUM(L6:L112)</f>
        <v>1792.4711784233048</v>
      </c>
      <c r="N3" s="6">
        <f>100*((1+K3/G3)^(1/2)-1)</f>
        <v>2.6755253363121678</v>
      </c>
      <c r="O3" s="6">
        <f>100*((1+L3/G3)^(1/2)-1)</f>
        <v>0.99773901651909469</v>
      </c>
    </row>
    <row r="5" spans="1:16" ht="15" x14ac:dyDescent="0.25">
      <c r="A5" s="1" t="s">
        <v>0</v>
      </c>
      <c r="B5" s="1" t="s">
        <v>129</v>
      </c>
      <c r="C5" s="1" t="s">
        <v>1</v>
      </c>
      <c r="D5" s="1" t="s">
        <v>2</v>
      </c>
      <c r="E5" s="1">
        <v>2003</v>
      </c>
      <c r="F5" s="1">
        <v>2007</v>
      </c>
      <c r="G5" s="1">
        <v>2011</v>
      </c>
      <c r="H5" s="5" t="s">
        <v>131</v>
      </c>
      <c r="K5" s="1" t="s">
        <v>133</v>
      </c>
      <c r="L5" s="1" t="s">
        <v>134</v>
      </c>
      <c r="N5" s="1" t="s">
        <v>133</v>
      </c>
      <c r="O5" s="1" t="s">
        <v>134</v>
      </c>
      <c r="P5" s="7" t="s">
        <v>137</v>
      </c>
    </row>
    <row r="6" spans="1:16" ht="15" x14ac:dyDescent="0.25">
      <c r="A6" s="2">
        <v>1</v>
      </c>
      <c r="B6" s="3" t="s">
        <v>3</v>
      </c>
      <c r="C6" s="2">
        <v>200</v>
      </c>
      <c r="D6" s="3" t="s">
        <v>4</v>
      </c>
      <c r="E6" s="4">
        <v>42.948332040499153</v>
      </c>
      <c r="F6" s="4">
        <v>201.68172990916651</v>
      </c>
      <c r="G6" s="4">
        <v>173.44170346298034</v>
      </c>
      <c r="H6" s="4">
        <v>173.09463502781827</v>
      </c>
      <c r="K6" s="4">
        <f t="shared" ref="K6:K69" si="1">H6-G6</f>
        <v>-0.34706843516207186</v>
      </c>
      <c r="L6" s="4">
        <v>1.7305276980854956</v>
      </c>
      <c r="N6" s="6">
        <f>100*((1+K6/G6)^(1/2)-1)</f>
        <v>-0.10010344367789026</v>
      </c>
      <c r="O6" s="6">
        <f>100*((1+L6/G6)^(1/2)-1)</f>
        <v>0.49764054643197664</v>
      </c>
      <c r="P6" s="6">
        <f>N6-O6</f>
        <v>-0.5977439901098669</v>
      </c>
    </row>
    <row r="7" spans="1:16" ht="15" x14ac:dyDescent="0.25">
      <c r="A7" s="2">
        <v>1</v>
      </c>
      <c r="B7" s="3" t="s">
        <v>3</v>
      </c>
      <c r="C7" s="2">
        <v>300</v>
      </c>
      <c r="D7" s="3" t="s">
        <v>5</v>
      </c>
      <c r="E7" s="4">
        <v>50.243814040313019</v>
      </c>
      <c r="F7" s="4">
        <v>54.520197174900993</v>
      </c>
      <c r="G7" s="4">
        <v>79.801871165345077</v>
      </c>
      <c r="H7" s="4">
        <v>79.562510004838245</v>
      </c>
      <c r="K7" s="4">
        <f t="shared" si="1"/>
        <v>-0.23936116050683154</v>
      </c>
      <c r="L7" s="4">
        <v>0.81737948816230244</v>
      </c>
      <c r="N7" s="6">
        <f t="shared" ref="N7:N70" si="2">100*((1+K7/G7)^(1/2)-1)</f>
        <v>-0.15008477510154439</v>
      </c>
      <c r="O7" s="6">
        <f t="shared" ref="O7:O70" si="3">100*((1+L7/G7)^(1/2)-1)</f>
        <v>0.51082581285462059</v>
      </c>
      <c r="P7" s="6">
        <f t="shared" ref="P7:P70" si="4">N7-O7</f>
        <v>-0.66091058795616497</v>
      </c>
    </row>
    <row r="8" spans="1:16" ht="15" x14ac:dyDescent="0.25">
      <c r="A8" s="2">
        <v>1</v>
      </c>
      <c r="B8" s="3" t="s">
        <v>3</v>
      </c>
      <c r="C8" s="2">
        <v>400</v>
      </c>
      <c r="D8" s="3" t="s">
        <v>6</v>
      </c>
      <c r="E8" s="4">
        <v>24.835799425100131</v>
      </c>
      <c r="F8" s="4">
        <v>33.611821808952854</v>
      </c>
      <c r="G8" s="4">
        <v>28.677998528889674</v>
      </c>
      <c r="H8" s="4">
        <v>29.623153611187121</v>
      </c>
      <c r="K8" s="4">
        <f t="shared" si="1"/>
        <v>0.94515508229744682</v>
      </c>
      <c r="L8" s="4">
        <v>-6.9108959820585625E-2</v>
      </c>
      <c r="N8" s="6">
        <f t="shared" si="2"/>
        <v>1.6345166815588508</v>
      </c>
      <c r="O8" s="6">
        <f t="shared" si="3"/>
        <v>-0.12056393182264813</v>
      </c>
      <c r="P8" s="6">
        <f t="shared" si="4"/>
        <v>1.7550806133814989</v>
      </c>
    </row>
    <row r="9" spans="1:16" ht="15" x14ac:dyDescent="0.25">
      <c r="A9" s="2">
        <v>1</v>
      </c>
      <c r="B9" s="3" t="s">
        <v>3</v>
      </c>
      <c r="C9" s="2">
        <v>500</v>
      </c>
      <c r="D9" s="3" t="s">
        <v>7</v>
      </c>
      <c r="E9" s="4">
        <v>43.9968030148653</v>
      </c>
      <c r="F9" s="4">
        <v>64.41941420800697</v>
      </c>
      <c r="G9" s="4">
        <v>114.21484120556659</v>
      </c>
      <c r="H9" s="4">
        <v>128.58674159337838</v>
      </c>
      <c r="K9" s="4">
        <f t="shared" si="1"/>
        <v>14.371900387811792</v>
      </c>
      <c r="L9" s="4">
        <v>4.7518358359406392</v>
      </c>
      <c r="N9" s="6">
        <f t="shared" si="2"/>
        <v>6.1052384136229598</v>
      </c>
      <c r="O9" s="6">
        <f t="shared" si="3"/>
        <v>2.0590203789938144</v>
      </c>
      <c r="P9" s="6">
        <f t="shared" si="4"/>
        <v>4.0462180346291454</v>
      </c>
    </row>
    <row r="10" spans="1:16" ht="15" x14ac:dyDescent="0.25">
      <c r="A10" s="2">
        <v>1</v>
      </c>
      <c r="B10" s="3" t="s">
        <v>3</v>
      </c>
      <c r="C10" s="2">
        <v>600</v>
      </c>
      <c r="D10" s="3" t="s">
        <v>8</v>
      </c>
      <c r="E10" s="4">
        <v>19.957157419367892</v>
      </c>
      <c r="F10" s="4">
        <v>121.37628840547275</v>
      </c>
      <c r="G10" s="4">
        <v>163.55305919599769</v>
      </c>
      <c r="H10" s="4">
        <v>140.16634203166896</v>
      </c>
      <c r="K10" s="4">
        <f t="shared" si="1"/>
        <v>-23.386717164328729</v>
      </c>
      <c r="L10" s="4">
        <v>-0.81818602178040578</v>
      </c>
      <c r="N10" s="6">
        <f t="shared" si="2"/>
        <v>-7.425252993859754</v>
      </c>
      <c r="O10" s="6">
        <f t="shared" si="3"/>
        <v>-0.25044222712984343</v>
      </c>
      <c r="P10" s="6">
        <f t="shared" si="4"/>
        <v>-7.1748107667299106</v>
      </c>
    </row>
    <row r="11" spans="1:16" ht="15" x14ac:dyDescent="0.25">
      <c r="A11" s="2">
        <v>1</v>
      </c>
      <c r="B11" s="3" t="s">
        <v>3</v>
      </c>
      <c r="C11" s="2">
        <v>700</v>
      </c>
      <c r="D11" s="3" t="s">
        <v>9</v>
      </c>
      <c r="E11" s="4">
        <v>41.011081319108264</v>
      </c>
      <c r="F11" s="4">
        <v>52.328503024263874</v>
      </c>
      <c r="G11" s="4">
        <v>56.019611518674076</v>
      </c>
      <c r="H11" s="4">
        <v>54.334425313090215</v>
      </c>
      <c r="K11" s="4">
        <f t="shared" si="1"/>
        <v>-1.6851862055838609</v>
      </c>
      <c r="L11" s="4">
        <v>7.1016358564428117E-2</v>
      </c>
      <c r="N11" s="6">
        <f t="shared" si="2"/>
        <v>-1.5155888426920616</v>
      </c>
      <c r="O11" s="6">
        <f t="shared" si="3"/>
        <v>6.3365189387276644E-2</v>
      </c>
      <c r="P11" s="6">
        <f t="shared" si="4"/>
        <v>-1.5789540320793383</v>
      </c>
    </row>
    <row r="12" spans="1:16" ht="15" x14ac:dyDescent="0.25">
      <c r="A12" s="2">
        <v>1</v>
      </c>
      <c r="B12" s="3" t="s">
        <v>3</v>
      </c>
      <c r="C12" s="2">
        <v>800</v>
      </c>
      <c r="D12" s="3" t="s">
        <v>10</v>
      </c>
      <c r="E12" s="4">
        <v>12.150149649366748</v>
      </c>
      <c r="F12" s="4">
        <v>33.236026606576416</v>
      </c>
      <c r="G12" s="4">
        <v>32.859076070831598</v>
      </c>
      <c r="H12" s="4">
        <v>31.864056525410152</v>
      </c>
      <c r="K12" s="4">
        <f t="shared" si="1"/>
        <v>-0.99501954542144588</v>
      </c>
      <c r="L12" s="4">
        <v>-0.27905475015235481</v>
      </c>
      <c r="N12" s="6">
        <f t="shared" si="2"/>
        <v>-1.525710050295459</v>
      </c>
      <c r="O12" s="6">
        <f t="shared" si="3"/>
        <v>-0.42552892361511496</v>
      </c>
      <c r="P12" s="6">
        <f t="shared" si="4"/>
        <v>-1.1001811266803441</v>
      </c>
    </row>
    <row r="13" spans="1:16" ht="15" x14ac:dyDescent="0.25">
      <c r="A13" s="2">
        <v>1</v>
      </c>
      <c r="B13" s="3" t="s">
        <v>3</v>
      </c>
      <c r="C13" s="2">
        <v>900</v>
      </c>
      <c r="D13" s="3" t="s">
        <v>11</v>
      </c>
      <c r="E13" s="4">
        <v>870.85681656477618</v>
      </c>
      <c r="F13" s="4">
        <v>503.26939044282472</v>
      </c>
      <c r="G13" s="4">
        <v>472.73607117933898</v>
      </c>
      <c r="H13" s="4">
        <v>471.67598224870659</v>
      </c>
      <c r="K13" s="4">
        <f t="shared" si="1"/>
        <v>-1.0600889306323893</v>
      </c>
      <c r="L13" s="4">
        <v>0.37342473686913991</v>
      </c>
      <c r="N13" s="6">
        <f t="shared" si="2"/>
        <v>-0.11218563197996634</v>
      </c>
      <c r="O13" s="6">
        <f t="shared" si="3"/>
        <v>3.948831542759379E-2</v>
      </c>
      <c r="P13" s="6">
        <f t="shared" si="4"/>
        <v>-0.15167394740756013</v>
      </c>
    </row>
    <row r="14" spans="1:16" ht="15" x14ac:dyDescent="0.25">
      <c r="A14" s="2">
        <v>2</v>
      </c>
      <c r="B14" s="3" t="s">
        <v>12</v>
      </c>
      <c r="C14" s="2">
        <v>1100</v>
      </c>
      <c r="D14" s="3" t="s">
        <v>13</v>
      </c>
      <c r="E14" s="4">
        <v>36.415432163966415</v>
      </c>
      <c r="F14" s="4">
        <v>123.42700592397988</v>
      </c>
      <c r="G14" s="4">
        <v>77.23723193232405</v>
      </c>
      <c r="H14" s="4">
        <v>80.768680914931821</v>
      </c>
      <c r="K14" s="4">
        <f t="shared" si="1"/>
        <v>3.5314489826077704</v>
      </c>
      <c r="L14" s="4">
        <v>3.1577964346737986</v>
      </c>
      <c r="N14" s="6">
        <f t="shared" si="2"/>
        <v>2.2605548096427563</v>
      </c>
      <c r="O14" s="6">
        <f t="shared" si="3"/>
        <v>2.0237414144216537</v>
      </c>
      <c r="P14" s="6">
        <f t="shared" si="4"/>
        <v>0.23681339522110267</v>
      </c>
    </row>
    <row r="15" spans="1:16" ht="15" x14ac:dyDescent="0.25">
      <c r="A15" s="2">
        <v>2</v>
      </c>
      <c r="B15" s="3" t="s">
        <v>12</v>
      </c>
      <c r="C15" s="2">
        <v>1200</v>
      </c>
      <c r="D15" s="3" t="s">
        <v>14</v>
      </c>
      <c r="E15" s="4">
        <v>51.747607998027796</v>
      </c>
      <c r="F15" s="4">
        <v>44.561525347746944</v>
      </c>
      <c r="G15" s="4">
        <v>58.524525612005796</v>
      </c>
      <c r="H15" s="4">
        <v>62.27919726157117</v>
      </c>
      <c r="K15" s="4">
        <f t="shared" si="1"/>
        <v>3.754671649565374</v>
      </c>
      <c r="L15" s="4">
        <v>2.2432778872286363</v>
      </c>
      <c r="N15" s="6">
        <f t="shared" si="2"/>
        <v>3.1579141277556788</v>
      </c>
      <c r="O15" s="6">
        <f t="shared" si="3"/>
        <v>1.8985064070827118</v>
      </c>
      <c r="P15" s="6">
        <f t="shared" si="4"/>
        <v>1.259407720672967</v>
      </c>
    </row>
    <row r="16" spans="1:16" ht="15" x14ac:dyDescent="0.25">
      <c r="A16" s="2">
        <v>2</v>
      </c>
      <c r="B16" s="3" t="s">
        <v>12</v>
      </c>
      <c r="C16" s="2">
        <v>1300</v>
      </c>
      <c r="D16" s="3" t="s">
        <v>15</v>
      </c>
      <c r="E16" s="4">
        <v>232.44714346013896</v>
      </c>
      <c r="F16" s="4">
        <v>330.47454237910591</v>
      </c>
      <c r="G16" s="4">
        <v>488.32480782845687</v>
      </c>
      <c r="H16" s="4">
        <v>543.71659101394516</v>
      </c>
      <c r="K16" s="4">
        <f t="shared" si="1"/>
        <v>55.391783185488293</v>
      </c>
      <c r="L16" s="4">
        <v>21.717033362393693</v>
      </c>
      <c r="N16" s="6">
        <f t="shared" si="2"/>
        <v>5.5192993284750802</v>
      </c>
      <c r="O16" s="6">
        <f t="shared" si="3"/>
        <v>2.1994382123297296</v>
      </c>
      <c r="P16" s="6">
        <f t="shared" si="4"/>
        <v>3.3198611161453506</v>
      </c>
    </row>
    <row r="17" spans="1:16" ht="15" x14ac:dyDescent="0.25">
      <c r="A17" s="2">
        <v>2</v>
      </c>
      <c r="B17" s="3" t="s">
        <v>12</v>
      </c>
      <c r="C17" s="2">
        <v>1400</v>
      </c>
      <c r="D17" s="3" t="s">
        <v>16</v>
      </c>
      <c r="E17" s="4">
        <v>32.776470459869032</v>
      </c>
      <c r="F17" s="4">
        <v>43.044643085711193</v>
      </c>
      <c r="G17" s="4">
        <v>73.237645192303617</v>
      </c>
      <c r="H17" s="4">
        <v>79.779418651255938</v>
      </c>
      <c r="K17" s="4">
        <f t="shared" si="1"/>
        <v>6.5417734589523207</v>
      </c>
      <c r="L17" s="4">
        <v>3.1978736694015453</v>
      </c>
      <c r="N17" s="6">
        <f t="shared" si="2"/>
        <v>4.3706162289115724</v>
      </c>
      <c r="O17" s="6">
        <f t="shared" si="3"/>
        <v>2.1598914998341767</v>
      </c>
      <c r="P17" s="6">
        <f t="shared" si="4"/>
        <v>2.2107247290773957</v>
      </c>
    </row>
    <row r="18" spans="1:16" ht="15" x14ac:dyDescent="0.25">
      <c r="A18" s="2">
        <v>2</v>
      </c>
      <c r="B18" s="3" t="s">
        <v>12</v>
      </c>
      <c r="C18" s="2">
        <v>1500</v>
      </c>
      <c r="D18" s="3" t="s">
        <v>17</v>
      </c>
      <c r="E18" s="4">
        <v>182.03014052930246</v>
      </c>
      <c r="F18" s="4">
        <v>267.24538185838463</v>
      </c>
      <c r="G18" s="4">
        <v>401.34689362264515</v>
      </c>
      <c r="H18" s="4">
        <v>440.04974666268339</v>
      </c>
      <c r="K18" s="4">
        <f t="shared" si="1"/>
        <v>38.702853040038235</v>
      </c>
      <c r="L18" s="4">
        <v>17.938461998679031</v>
      </c>
      <c r="N18" s="6">
        <f t="shared" si="2"/>
        <v>4.7106690869826773</v>
      </c>
      <c r="O18" s="6">
        <f t="shared" si="3"/>
        <v>2.2103543809268711</v>
      </c>
      <c r="P18" s="6">
        <f t="shared" si="4"/>
        <v>2.5003147060558062</v>
      </c>
    </row>
    <row r="19" spans="1:16" ht="15" x14ac:dyDescent="0.25">
      <c r="A19" s="2">
        <v>2</v>
      </c>
      <c r="B19" s="3" t="s">
        <v>12</v>
      </c>
      <c r="C19" s="2">
        <v>1600</v>
      </c>
      <c r="D19" s="3" t="s">
        <v>18</v>
      </c>
      <c r="E19" s="4">
        <v>198.89513421088878</v>
      </c>
      <c r="F19" s="4">
        <v>429.64156513913349</v>
      </c>
      <c r="G19" s="4">
        <v>696.00748490259537</v>
      </c>
      <c r="H19" s="4">
        <v>769.52829309642198</v>
      </c>
      <c r="K19" s="4">
        <f t="shared" si="1"/>
        <v>73.52080819382661</v>
      </c>
      <c r="L19" s="4">
        <v>17.402721429149437</v>
      </c>
      <c r="N19" s="6">
        <f t="shared" si="2"/>
        <v>5.1490470294094814</v>
      </c>
      <c r="O19" s="6">
        <f t="shared" si="3"/>
        <v>1.2424634827666869</v>
      </c>
      <c r="P19" s="6">
        <f t="shared" si="4"/>
        <v>3.9065835466427945</v>
      </c>
    </row>
    <row r="20" spans="1:16" ht="15" x14ac:dyDescent="0.25">
      <c r="A20" s="2">
        <v>2</v>
      </c>
      <c r="B20" s="3" t="s">
        <v>12</v>
      </c>
      <c r="C20" s="2">
        <v>1700</v>
      </c>
      <c r="D20" s="3" t="s">
        <v>19</v>
      </c>
      <c r="E20" s="4">
        <v>52.171090702364033</v>
      </c>
      <c r="F20" s="4">
        <v>51.958928899171127</v>
      </c>
      <c r="G20" s="4">
        <v>95.535024365407708</v>
      </c>
      <c r="H20" s="4">
        <v>93.805322270461801</v>
      </c>
      <c r="K20" s="4">
        <f t="shared" si="1"/>
        <v>-1.7297020949459068</v>
      </c>
      <c r="L20" s="4">
        <v>0.45945517834998384</v>
      </c>
      <c r="N20" s="6">
        <f t="shared" si="2"/>
        <v>-0.90940628427407244</v>
      </c>
      <c r="O20" s="6">
        <f t="shared" si="3"/>
        <v>0.24017583761937189</v>
      </c>
      <c r="P20" s="6">
        <f t="shared" si="4"/>
        <v>-1.1495821218934443</v>
      </c>
    </row>
    <row r="21" spans="1:16" ht="15" x14ac:dyDescent="0.25">
      <c r="A21" s="2">
        <v>2</v>
      </c>
      <c r="B21" s="3" t="s">
        <v>12</v>
      </c>
      <c r="C21" s="2">
        <v>1800</v>
      </c>
      <c r="D21" s="3" t="s">
        <v>20</v>
      </c>
      <c r="E21" s="4">
        <v>32.584701686782815</v>
      </c>
      <c r="F21" s="4">
        <v>34.892832155869989</v>
      </c>
      <c r="G21" s="4">
        <v>54.598219870678165</v>
      </c>
      <c r="H21" s="4">
        <v>59.451834270383813</v>
      </c>
      <c r="K21" s="4">
        <f t="shared" si="1"/>
        <v>4.8536143997056485</v>
      </c>
      <c r="L21" s="4">
        <v>1.6653696701962986</v>
      </c>
      <c r="N21" s="6">
        <f t="shared" si="2"/>
        <v>4.350224481809617</v>
      </c>
      <c r="O21" s="6">
        <f t="shared" si="3"/>
        <v>1.513657725427775</v>
      </c>
      <c r="P21" s="6">
        <f t="shared" si="4"/>
        <v>2.836566756381842</v>
      </c>
    </row>
    <row r="22" spans="1:16" ht="15" x14ac:dyDescent="0.25">
      <c r="A22" s="2">
        <v>2</v>
      </c>
      <c r="B22" s="3" t="s">
        <v>12</v>
      </c>
      <c r="C22" s="2">
        <v>1900</v>
      </c>
      <c r="D22" s="3" t="s">
        <v>21</v>
      </c>
      <c r="E22" s="4">
        <v>92.061935950745891</v>
      </c>
      <c r="F22" s="4">
        <v>168.24676600476897</v>
      </c>
      <c r="G22" s="4">
        <v>253.82123778180645</v>
      </c>
      <c r="H22" s="4">
        <v>274.2723029959044</v>
      </c>
      <c r="K22" s="4">
        <f t="shared" si="1"/>
        <v>20.451065214097952</v>
      </c>
      <c r="L22" s="4">
        <v>15.391022365596854</v>
      </c>
      <c r="N22" s="6">
        <f t="shared" si="2"/>
        <v>3.9505993685450269</v>
      </c>
      <c r="O22" s="6">
        <f t="shared" si="3"/>
        <v>2.9872444542837773</v>
      </c>
      <c r="P22" s="6">
        <f t="shared" si="4"/>
        <v>0.96335491426124964</v>
      </c>
    </row>
    <row r="23" spans="1:16" ht="15" x14ac:dyDescent="0.25">
      <c r="A23" s="2">
        <v>2</v>
      </c>
      <c r="B23" s="3" t="s">
        <v>12</v>
      </c>
      <c r="C23" s="2">
        <v>2000</v>
      </c>
      <c r="D23" s="3" t="s">
        <v>22</v>
      </c>
      <c r="E23" s="4">
        <v>38.401688546589114</v>
      </c>
      <c r="F23" s="4">
        <v>51.361349191644159</v>
      </c>
      <c r="G23" s="4">
        <v>92.170003303117099</v>
      </c>
      <c r="H23" s="4">
        <v>95.907892396974972</v>
      </c>
      <c r="K23" s="4">
        <f t="shared" si="1"/>
        <v>3.7378890938578735</v>
      </c>
      <c r="L23" s="4">
        <v>2.2722299051730488</v>
      </c>
      <c r="N23" s="6">
        <f t="shared" si="2"/>
        <v>2.0075629818206542</v>
      </c>
      <c r="O23" s="6">
        <f t="shared" si="3"/>
        <v>1.2251251689550324</v>
      </c>
      <c r="P23" s="6">
        <f t="shared" si="4"/>
        <v>0.78243781286562175</v>
      </c>
    </row>
    <row r="24" spans="1:16" ht="15" x14ac:dyDescent="0.25">
      <c r="A24" s="2">
        <v>2</v>
      </c>
      <c r="B24" s="3" t="s">
        <v>12</v>
      </c>
      <c r="C24" s="2">
        <v>2100</v>
      </c>
      <c r="D24" s="3" t="s">
        <v>23</v>
      </c>
      <c r="E24" s="4">
        <v>99.605079068885658</v>
      </c>
      <c r="F24" s="4">
        <v>140.66309946929479</v>
      </c>
      <c r="G24" s="4">
        <v>229.3930165457063</v>
      </c>
      <c r="H24" s="4">
        <v>253.30433572272568</v>
      </c>
      <c r="K24" s="4">
        <f t="shared" si="1"/>
        <v>23.911319177019379</v>
      </c>
      <c r="L24" s="4">
        <v>10.961009830996289</v>
      </c>
      <c r="N24" s="6">
        <f t="shared" si="2"/>
        <v>5.0826981831153972</v>
      </c>
      <c r="O24" s="6">
        <f t="shared" si="3"/>
        <v>2.3612556455126832</v>
      </c>
      <c r="P24" s="6">
        <f t="shared" si="4"/>
        <v>2.721442537602714</v>
      </c>
    </row>
    <row r="25" spans="1:16" ht="15" x14ac:dyDescent="0.25">
      <c r="A25" s="2">
        <v>2</v>
      </c>
      <c r="B25" s="3" t="s">
        <v>12</v>
      </c>
      <c r="C25" s="2">
        <v>2200</v>
      </c>
      <c r="D25" s="3" t="s">
        <v>24</v>
      </c>
      <c r="E25" s="4">
        <v>67.617340421141932</v>
      </c>
      <c r="F25" s="4">
        <v>130.68703346451719</v>
      </c>
      <c r="G25" s="4">
        <v>192.06868594453204</v>
      </c>
      <c r="H25" s="4">
        <v>200.99664765455108</v>
      </c>
      <c r="K25" s="4">
        <f t="shared" si="1"/>
        <v>8.9279617100190478</v>
      </c>
      <c r="L25" s="4">
        <v>5.9541788122213006</v>
      </c>
      <c r="N25" s="6">
        <f t="shared" si="2"/>
        <v>2.2977600788972818</v>
      </c>
      <c r="O25" s="6">
        <f t="shared" si="3"/>
        <v>1.5381828658513008</v>
      </c>
      <c r="P25" s="6">
        <f t="shared" si="4"/>
        <v>0.75957721304598103</v>
      </c>
    </row>
    <row r="26" spans="1:16" ht="15" x14ac:dyDescent="0.25">
      <c r="A26" s="2">
        <v>2</v>
      </c>
      <c r="B26" s="3" t="s">
        <v>12</v>
      </c>
      <c r="C26" s="2">
        <v>2300</v>
      </c>
      <c r="D26" s="3" t="s">
        <v>25</v>
      </c>
      <c r="E26" s="4">
        <v>106.29835711735645</v>
      </c>
      <c r="F26" s="4">
        <v>220.05236077154095</v>
      </c>
      <c r="G26" s="4">
        <v>329.86411783618945</v>
      </c>
      <c r="H26" s="4">
        <v>348.95959966991063</v>
      </c>
      <c r="K26" s="4">
        <f t="shared" si="1"/>
        <v>19.09548183372118</v>
      </c>
      <c r="L26" s="4">
        <v>6.473041106833989</v>
      </c>
      <c r="N26" s="6">
        <f t="shared" si="2"/>
        <v>2.8537278396916665</v>
      </c>
      <c r="O26" s="6">
        <f t="shared" si="3"/>
        <v>0.97640101902987109</v>
      </c>
      <c r="P26" s="6">
        <f t="shared" si="4"/>
        <v>1.8773268206617955</v>
      </c>
    </row>
    <row r="27" spans="1:16" ht="15" x14ac:dyDescent="0.25">
      <c r="A27" s="2">
        <v>2</v>
      </c>
      <c r="B27" s="3" t="s">
        <v>12</v>
      </c>
      <c r="C27" s="2">
        <v>2400</v>
      </c>
      <c r="D27" s="3" t="s">
        <v>26</v>
      </c>
      <c r="E27" s="4">
        <v>750.01822299182504</v>
      </c>
      <c r="F27" s="4">
        <v>913.68386723026481</v>
      </c>
      <c r="G27" s="4">
        <v>1220.0327134053307</v>
      </c>
      <c r="H27" s="4">
        <v>1296.4674109416658</v>
      </c>
      <c r="K27" s="4">
        <f t="shared" si="1"/>
        <v>76.434697536335079</v>
      </c>
      <c r="L27" s="4">
        <v>45.077575418821198</v>
      </c>
      <c r="N27" s="6">
        <f t="shared" si="2"/>
        <v>3.084902459921568</v>
      </c>
      <c r="O27" s="6">
        <f t="shared" si="3"/>
        <v>1.8306359393494231</v>
      </c>
      <c r="P27" s="6">
        <f t="shared" si="4"/>
        <v>1.2542665205721448</v>
      </c>
    </row>
    <row r="28" spans="1:16" ht="15" x14ac:dyDescent="0.25">
      <c r="A28" s="2">
        <v>2</v>
      </c>
      <c r="B28" s="3" t="s">
        <v>12</v>
      </c>
      <c r="C28" s="2">
        <v>2500</v>
      </c>
      <c r="D28" s="3" t="s">
        <v>27</v>
      </c>
      <c r="E28" s="4">
        <v>97.185757608130501</v>
      </c>
      <c r="F28" s="4">
        <v>83.354550865844828</v>
      </c>
      <c r="G28" s="4">
        <v>77.808447743388896</v>
      </c>
      <c r="H28" s="4">
        <v>83.649395380420614</v>
      </c>
      <c r="K28" s="4">
        <f t="shared" si="1"/>
        <v>5.8409476370317179</v>
      </c>
      <c r="L28" s="4">
        <v>-7.9984975087768362E-2</v>
      </c>
      <c r="N28" s="6">
        <f t="shared" si="2"/>
        <v>3.6855002712250728</v>
      </c>
      <c r="O28" s="6">
        <f t="shared" si="3"/>
        <v>-5.141186052205482E-2</v>
      </c>
      <c r="P28" s="6">
        <f t="shared" si="4"/>
        <v>3.7369121317471277</v>
      </c>
    </row>
    <row r="29" spans="1:16" ht="15" x14ac:dyDescent="0.25">
      <c r="A29" s="2">
        <v>2</v>
      </c>
      <c r="B29" s="3" t="s">
        <v>12</v>
      </c>
      <c r="C29" s="2">
        <v>2600</v>
      </c>
      <c r="D29" s="3" t="s">
        <v>28</v>
      </c>
      <c r="E29" s="4">
        <v>286.16103752141368</v>
      </c>
      <c r="F29" s="4">
        <v>390.00883372371538</v>
      </c>
      <c r="G29" s="4">
        <v>431.67130249639047</v>
      </c>
      <c r="H29" s="4">
        <v>467.18326482288484</v>
      </c>
      <c r="K29" s="4">
        <f t="shared" si="1"/>
        <v>35.51196232649437</v>
      </c>
      <c r="L29" s="4">
        <v>9.8418125950778403</v>
      </c>
      <c r="N29" s="6">
        <f t="shared" si="2"/>
        <v>4.0320244302232577</v>
      </c>
      <c r="O29" s="6">
        <f t="shared" si="3"/>
        <v>1.1335414690344381</v>
      </c>
      <c r="P29" s="6">
        <f t="shared" si="4"/>
        <v>2.8984829611888197</v>
      </c>
    </row>
    <row r="30" spans="1:16" ht="15" x14ac:dyDescent="0.25">
      <c r="A30" s="2">
        <v>3</v>
      </c>
      <c r="B30" s="3" t="s">
        <v>29</v>
      </c>
      <c r="C30" s="2">
        <v>2800</v>
      </c>
      <c r="D30" s="3" t="s">
        <v>30</v>
      </c>
      <c r="E30" s="4">
        <v>734.66849301521211</v>
      </c>
      <c r="F30" s="4">
        <v>1036.7229866954854</v>
      </c>
      <c r="G30" s="4">
        <v>1688.8141332889593</v>
      </c>
      <c r="H30" s="4">
        <v>1763.2653460022293</v>
      </c>
      <c r="K30" s="4">
        <f t="shared" si="1"/>
        <v>74.451212713270024</v>
      </c>
      <c r="L30" s="4">
        <v>63.337799903093583</v>
      </c>
      <c r="N30" s="6">
        <f t="shared" si="2"/>
        <v>2.1804729992153993</v>
      </c>
      <c r="O30" s="6">
        <f t="shared" si="3"/>
        <v>1.8579552484444317</v>
      </c>
      <c r="P30" s="6">
        <f t="shared" si="4"/>
        <v>0.32251775077096756</v>
      </c>
    </row>
    <row r="31" spans="1:16" ht="15" x14ac:dyDescent="0.25">
      <c r="A31" s="2">
        <v>3</v>
      </c>
      <c r="B31" s="3" t="s">
        <v>29</v>
      </c>
      <c r="C31" s="2">
        <v>2900</v>
      </c>
      <c r="D31" s="3" t="s">
        <v>31</v>
      </c>
      <c r="E31" s="4">
        <v>522.93321219630138</v>
      </c>
      <c r="F31" s="4">
        <v>670.47706870964907</v>
      </c>
      <c r="G31" s="4">
        <v>721.40053414307192</v>
      </c>
      <c r="H31" s="4">
        <v>738.46393673517969</v>
      </c>
      <c r="K31" s="4">
        <f t="shared" si="1"/>
        <v>17.063402592107764</v>
      </c>
      <c r="L31" s="4">
        <v>20.332523248165217</v>
      </c>
      <c r="N31" s="6">
        <f t="shared" si="2"/>
        <v>1.1757461283532944</v>
      </c>
      <c r="O31" s="6">
        <f t="shared" si="3"/>
        <v>1.399447284141786</v>
      </c>
      <c r="P31" s="6">
        <f t="shared" si="4"/>
        <v>-0.22370115578849159</v>
      </c>
    </row>
    <row r="32" spans="1:16" ht="15" x14ac:dyDescent="0.25">
      <c r="A32" s="2">
        <v>4</v>
      </c>
      <c r="B32" s="3" t="s">
        <v>32</v>
      </c>
      <c r="C32" s="2">
        <v>3000</v>
      </c>
      <c r="D32" s="3" t="s">
        <v>33</v>
      </c>
      <c r="E32" s="4">
        <v>223.890515069673</v>
      </c>
      <c r="F32" s="4">
        <v>235.76959056782184</v>
      </c>
      <c r="G32" s="4">
        <v>344.83115602436857</v>
      </c>
      <c r="H32" s="4">
        <v>428.1575891624384</v>
      </c>
      <c r="K32" s="4">
        <f t="shared" si="1"/>
        <v>83.326433138069831</v>
      </c>
      <c r="L32" s="4">
        <v>8.0624845065031536</v>
      </c>
      <c r="N32" s="6">
        <f t="shared" si="2"/>
        <v>11.429087516966629</v>
      </c>
      <c r="O32" s="6">
        <f t="shared" si="3"/>
        <v>1.1622935197757034</v>
      </c>
      <c r="P32" s="6">
        <f t="shared" si="4"/>
        <v>10.266793997190925</v>
      </c>
    </row>
    <row r="33" spans="1:16" ht="15" x14ac:dyDescent="0.25">
      <c r="A33" s="2">
        <v>5</v>
      </c>
      <c r="B33" s="3" t="s">
        <v>34</v>
      </c>
      <c r="C33" s="2">
        <v>3200</v>
      </c>
      <c r="D33" s="3" t="s">
        <v>35</v>
      </c>
      <c r="E33" s="4">
        <v>3125.321458836389</v>
      </c>
      <c r="F33" s="4">
        <v>3485.7871987688918</v>
      </c>
      <c r="G33" s="4">
        <v>4758.0080254032646</v>
      </c>
      <c r="H33" s="4">
        <v>5352.6851232611461</v>
      </c>
      <c r="K33" s="4">
        <f t="shared" si="1"/>
        <v>594.67709785788156</v>
      </c>
      <c r="L33" s="4">
        <v>242.97721633785113</v>
      </c>
      <c r="N33" s="6">
        <f t="shared" si="2"/>
        <v>6.06528495094798</v>
      </c>
      <c r="O33" s="6">
        <f t="shared" si="3"/>
        <v>2.5215589185752174</v>
      </c>
      <c r="P33" s="6">
        <f t="shared" si="4"/>
        <v>3.5437260323727626</v>
      </c>
    </row>
    <row r="34" spans="1:16" ht="15" x14ac:dyDescent="0.25">
      <c r="A34" s="2">
        <v>5</v>
      </c>
      <c r="B34" s="3" t="s">
        <v>34</v>
      </c>
      <c r="C34" s="2">
        <v>3300</v>
      </c>
      <c r="D34" s="3" t="s">
        <v>36</v>
      </c>
      <c r="E34" s="4">
        <v>485.32382298422357</v>
      </c>
      <c r="F34" s="4">
        <v>895.3985202605428</v>
      </c>
      <c r="G34" s="4">
        <v>835.35126825746886</v>
      </c>
      <c r="H34" s="4">
        <v>848.87884718484372</v>
      </c>
      <c r="K34" s="4">
        <f t="shared" si="1"/>
        <v>13.527578927374861</v>
      </c>
      <c r="L34" s="4">
        <v>1.1176907093357613</v>
      </c>
      <c r="N34" s="6">
        <f t="shared" si="2"/>
        <v>0.80644229787689703</v>
      </c>
      <c r="O34" s="6">
        <f t="shared" si="3"/>
        <v>6.6877081370519953E-2</v>
      </c>
      <c r="P34" s="6">
        <f t="shared" si="4"/>
        <v>0.73956521650637708</v>
      </c>
    </row>
    <row r="35" spans="1:16" ht="15" x14ac:dyDescent="0.25">
      <c r="A35" s="2">
        <v>5</v>
      </c>
      <c r="B35" s="3" t="s">
        <v>34</v>
      </c>
      <c r="C35" s="2">
        <v>3400</v>
      </c>
      <c r="D35" s="3" t="s">
        <v>37</v>
      </c>
      <c r="E35" s="4">
        <v>165.7459227030165</v>
      </c>
      <c r="F35" s="4">
        <v>48.107275647739726</v>
      </c>
      <c r="G35" s="4">
        <v>447.95222162525346</v>
      </c>
      <c r="H35" s="4">
        <v>459.07219089403321</v>
      </c>
      <c r="K35" s="4">
        <f t="shared" si="1"/>
        <v>11.119969268779755</v>
      </c>
      <c r="L35" s="4">
        <v>3.37358248841673</v>
      </c>
      <c r="N35" s="6">
        <f t="shared" si="2"/>
        <v>1.2335916289458293</v>
      </c>
      <c r="O35" s="6">
        <f t="shared" si="3"/>
        <v>0.37584974657540737</v>
      </c>
      <c r="P35" s="6">
        <f t="shared" si="4"/>
        <v>0.85774188237042193</v>
      </c>
    </row>
    <row r="36" spans="1:16" ht="15" x14ac:dyDescent="0.25">
      <c r="A36" s="2">
        <v>5</v>
      </c>
      <c r="B36" s="3" t="s">
        <v>34</v>
      </c>
      <c r="C36" s="2">
        <v>3500</v>
      </c>
      <c r="D36" s="3" t="s">
        <v>38</v>
      </c>
      <c r="E36" s="4">
        <v>660.43748492181612</v>
      </c>
      <c r="F36" s="4">
        <v>966.04421001926187</v>
      </c>
      <c r="G36" s="4">
        <v>1592.4062681584298</v>
      </c>
      <c r="H36" s="4">
        <v>1638.2055294574648</v>
      </c>
      <c r="K36" s="4">
        <f t="shared" si="1"/>
        <v>45.799261299034924</v>
      </c>
      <c r="L36" s="4">
        <v>27.092021825730171</v>
      </c>
      <c r="N36" s="6">
        <f t="shared" si="2"/>
        <v>1.4278581347565211</v>
      </c>
      <c r="O36" s="6">
        <f t="shared" si="3"/>
        <v>0.84707531578847028</v>
      </c>
      <c r="P36" s="6">
        <f t="shared" si="4"/>
        <v>0.58078281896805084</v>
      </c>
    </row>
    <row r="37" spans="1:16" ht="15" x14ac:dyDescent="0.25">
      <c r="A37" s="2">
        <v>5</v>
      </c>
      <c r="B37" s="3" t="s">
        <v>34</v>
      </c>
      <c r="C37" s="2">
        <v>3600</v>
      </c>
      <c r="D37" s="3" t="s">
        <v>39</v>
      </c>
      <c r="E37" s="4">
        <v>275.21549973230884</v>
      </c>
      <c r="F37" s="4">
        <v>473.80038558686215</v>
      </c>
      <c r="G37" s="4">
        <v>625.5165741326748</v>
      </c>
      <c r="H37" s="4">
        <v>633.47979105410639</v>
      </c>
      <c r="K37" s="4">
        <f t="shared" si="1"/>
        <v>7.9632169214315809</v>
      </c>
      <c r="L37" s="4">
        <v>3.3719685489038511</v>
      </c>
      <c r="N37" s="6">
        <f t="shared" si="2"/>
        <v>0.63451818217257205</v>
      </c>
      <c r="O37" s="6">
        <f t="shared" si="3"/>
        <v>0.26917243944830638</v>
      </c>
      <c r="P37" s="6">
        <f t="shared" si="4"/>
        <v>0.36534574272426568</v>
      </c>
    </row>
    <row r="38" spans="1:16" ht="15" x14ac:dyDescent="0.25">
      <c r="A38" s="2">
        <v>5</v>
      </c>
      <c r="B38" s="3" t="s">
        <v>34</v>
      </c>
      <c r="C38" s="2">
        <v>3700</v>
      </c>
      <c r="D38" s="3" t="s">
        <v>40</v>
      </c>
      <c r="E38" s="4">
        <v>159.11668074237227</v>
      </c>
      <c r="F38" s="4">
        <v>408.93033191261605</v>
      </c>
      <c r="G38" s="4">
        <v>553.45549846234871</v>
      </c>
      <c r="H38" s="4">
        <v>563.06534978784873</v>
      </c>
      <c r="K38" s="4">
        <f t="shared" si="1"/>
        <v>9.6098513255000171</v>
      </c>
      <c r="L38" s="4">
        <v>-0.15663431134396433</v>
      </c>
      <c r="N38" s="6">
        <f t="shared" si="2"/>
        <v>0.864432170126328</v>
      </c>
      <c r="O38" s="6">
        <f t="shared" si="3"/>
        <v>-1.4151579998611385E-2</v>
      </c>
      <c r="P38" s="6">
        <f t="shared" si="4"/>
        <v>0.87858375012493939</v>
      </c>
    </row>
    <row r="39" spans="1:16" ht="15" x14ac:dyDescent="0.25">
      <c r="A39" s="2">
        <v>5</v>
      </c>
      <c r="B39" s="3" t="s">
        <v>34</v>
      </c>
      <c r="C39" s="2">
        <v>3800</v>
      </c>
      <c r="D39" s="3" t="s">
        <v>41</v>
      </c>
      <c r="E39" s="4">
        <v>356.35160709671464</v>
      </c>
      <c r="F39" s="4">
        <v>1024.4945711710839</v>
      </c>
      <c r="G39" s="4">
        <v>1193.3816194248311</v>
      </c>
      <c r="H39" s="4">
        <v>1217.7767642546287</v>
      </c>
      <c r="K39" s="4">
        <f t="shared" si="1"/>
        <v>24.395144829797573</v>
      </c>
      <c r="L39" s="4">
        <v>1.947029596450875</v>
      </c>
      <c r="N39" s="6">
        <f t="shared" si="2"/>
        <v>1.0169308406169586</v>
      </c>
      <c r="O39" s="6">
        <f t="shared" si="3"/>
        <v>8.1542905305664881E-2</v>
      </c>
      <c r="P39" s="6">
        <f t="shared" si="4"/>
        <v>0.93538793531129372</v>
      </c>
    </row>
    <row r="40" spans="1:16" ht="15" x14ac:dyDescent="0.25">
      <c r="A40" s="2">
        <v>5</v>
      </c>
      <c r="B40" s="3" t="s">
        <v>34</v>
      </c>
      <c r="C40" s="2">
        <v>3900</v>
      </c>
      <c r="D40" s="3" t="s">
        <v>42</v>
      </c>
      <c r="E40" s="4">
        <v>2817.4830356209504</v>
      </c>
      <c r="F40" s="4">
        <v>2945.6811689242231</v>
      </c>
      <c r="G40" s="4">
        <v>2779.0564875137011</v>
      </c>
      <c r="H40" s="4">
        <v>2864.5178617708198</v>
      </c>
      <c r="K40" s="4">
        <f t="shared" si="1"/>
        <v>85.461374257118678</v>
      </c>
      <c r="L40" s="4">
        <v>18.004473865729324</v>
      </c>
      <c r="N40" s="6">
        <f t="shared" si="2"/>
        <v>1.5259542443908813</v>
      </c>
      <c r="O40" s="6">
        <f t="shared" si="3"/>
        <v>0.32340844733378393</v>
      </c>
      <c r="P40" s="6">
        <f t="shared" si="4"/>
        <v>1.2025457970570974</v>
      </c>
    </row>
    <row r="41" spans="1:16" ht="15" x14ac:dyDescent="0.25">
      <c r="A41" s="2">
        <v>5</v>
      </c>
      <c r="B41" s="3" t="s">
        <v>34</v>
      </c>
      <c r="C41" s="2">
        <v>4000</v>
      </c>
      <c r="D41" s="3" t="s">
        <v>43</v>
      </c>
      <c r="E41" s="4">
        <v>4605.9289325050395</v>
      </c>
      <c r="F41" s="4">
        <v>5646.9829712790142</v>
      </c>
      <c r="G41" s="4">
        <v>6827.5446140221075</v>
      </c>
      <c r="H41" s="4">
        <v>7876.5238484794463</v>
      </c>
      <c r="K41" s="4">
        <f t="shared" si="1"/>
        <v>1048.9792344573389</v>
      </c>
      <c r="L41" s="4">
        <v>33.510895113318838</v>
      </c>
      <c r="N41" s="6">
        <f t="shared" si="2"/>
        <v>7.4076025557152869</v>
      </c>
      <c r="O41" s="6">
        <f t="shared" si="3"/>
        <v>0.2451091727484922</v>
      </c>
      <c r="P41" s="6">
        <f t="shared" si="4"/>
        <v>7.1624933829667947</v>
      </c>
    </row>
    <row r="42" spans="1:16" ht="15" x14ac:dyDescent="0.25">
      <c r="A42" s="2">
        <v>6</v>
      </c>
      <c r="B42" s="3" t="s">
        <v>44</v>
      </c>
      <c r="C42" s="2">
        <v>4200</v>
      </c>
      <c r="D42" s="3" t="s">
        <v>45</v>
      </c>
      <c r="E42" s="4">
        <v>166.39551173188727</v>
      </c>
      <c r="F42" s="4">
        <v>195.70266177539438</v>
      </c>
      <c r="G42" s="4">
        <v>266.87489748894996</v>
      </c>
      <c r="H42" s="4">
        <v>286.79940360358864</v>
      </c>
      <c r="K42" s="4">
        <f t="shared" si="1"/>
        <v>19.924506114638689</v>
      </c>
      <c r="L42" s="4">
        <v>13.505012005014748</v>
      </c>
      <c r="N42" s="6">
        <f t="shared" si="2"/>
        <v>3.6657416699919843</v>
      </c>
      <c r="O42" s="6">
        <f t="shared" si="3"/>
        <v>2.498989257371087</v>
      </c>
      <c r="P42" s="6">
        <f t="shared" si="4"/>
        <v>1.1667524126208972</v>
      </c>
    </row>
    <row r="43" spans="1:16" ht="15" x14ac:dyDescent="0.25">
      <c r="A43" s="2">
        <v>6</v>
      </c>
      <c r="B43" s="3" t="s">
        <v>44</v>
      </c>
      <c r="C43" s="2">
        <v>4300</v>
      </c>
      <c r="D43" s="3" t="s">
        <v>46</v>
      </c>
      <c r="E43" s="4">
        <v>105.36889314490946</v>
      </c>
      <c r="F43" s="4">
        <v>200.12137628057187</v>
      </c>
      <c r="G43" s="4">
        <v>243.99975136139918</v>
      </c>
      <c r="H43" s="4">
        <v>243.51676796108276</v>
      </c>
      <c r="K43" s="4">
        <f t="shared" si="1"/>
        <v>-0.48298340031641374</v>
      </c>
      <c r="L43" s="4">
        <v>1.3754225064744219</v>
      </c>
      <c r="N43" s="6">
        <f t="shared" si="2"/>
        <v>-9.9021135041110764E-2</v>
      </c>
      <c r="O43" s="6">
        <f t="shared" si="3"/>
        <v>0.28145308229716726</v>
      </c>
      <c r="P43" s="6">
        <f t="shared" si="4"/>
        <v>-0.38047421733827802</v>
      </c>
    </row>
    <row r="44" spans="1:16" ht="15" x14ac:dyDescent="0.25">
      <c r="A44" s="2">
        <v>6</v>
      </c>
      <c r="B44" s="3" t="s">
        <v>44</v>
      </c>
      <c r="C44" s="2">
        <v>4400</v>
      </c>
      <c r="D44" s="3" t="s">
        <v>47</v>
      </c>
      <c r="E44" s="4">
        <v>188.12032294594698</v>
      </c>
      <c r="F44" s="4">
        <v>251.29193161885632</v>
      </c>
      <c r="G44" s="4">
        <v>248.72464212225236</v>
      </c>
      <c r="H44" s="4">
        <v>253.08276087730081</v>
      </c>
      <c r="K44" s="4">
        <f t="shared" si="1"/>
        <v>4.3581187550484515</v>
      </c>
      <c r="L44" s="4">
        <v>4.9816245120827887</v>
      </c>
      <c r="N44" s="6">
        <f t="shared" si="2"/>
        <v>0.87228864247486104</v>
      </c>
      <c r="O44" s="6">
        <f t="shared" si="3"/>
        <v>0.99646889627627022</v>
      </c>
      <c r="P44" s="6">
        <f t="shared" si="4"/>
        <v>-0.12418025380140918</v>
      </c>
    </row>
    <row r="45" spans="1:16" ht="15" x14ac:dyDescent="0.25">
      <c r="A45" s="2">
        <v>6</v>
      </c>
      <c r="B45" s="3" t="s">
        <v>44</v>
      </c>
      <c r="C45" s="2">
        <v>4500</v>
      </c>
      <c r="D45" s="3" t="s">
        <v>48</v>
      </c>
      <c r="E45" s="4">
        <v>292.69298264195572</v>
      </c>
      <c r="F45" s="4">
        <v>361.93785341862207</v>
      </c>
      <c r="G45" s="4">
        <v>562.41632518888412</v>
      </c>
      <c r="H45" s="4">
        <v>603.88331337944351</v>
      </c>
      <c r="K45" s="4">
        <f t="shared" si="1"/>
        <v>41.466988190559391</v>
      </c>
      <c r="L45" s="4">
        <v>26.588299645090729</v>
      </c>
      <c r="N45" s="6">
        <f t="shared" si="2"/>
        <v>3.6209466202421936</v>
      </c>
      <c r="O45" s="6">
        <f t="shared" si="3"/>
        <v>2.336460788855943</v>
      </c>
      <c r="P45" s="6">
        <f t="shared" si="4"/>
        <v>1.2844858313862506</v>
      </c>
    </row>
    <row r="46" spans="1:16" ht="15" x14ac:dyDescent="0.25">
      <c r="A46" s="2">
        <v>6</v>
      </c>
      <c r="B46" s="3" t="s">
        <v>44</v>
      </c>
      <c r="C46" s="2">
        <v>4600</v>
      </c>
      <c r="D46" s="3" t="s">
        <v>49</v>
      </c>
      <c r="E46" s="4">
        <v>884.75628867249395</v>
      </c>
      <c r="F46" s="4">
        <v>920.56497261853065</v>
      </c>
      <c r="G46" s="4">
        <v>920.69324984912191</v>
      </c>
      <c r="H46" s="4">
        <v>968.1985168697895</v>
      </c>
      <c r="K46" s="4">
        <f t="shared" si="1"/>
        <v>47.505267020667588</v>
      </c>
      <c r="L46" s="4">
        <v>18.145975126002099</v>
      </c>
      <c r="N46" s="6">
        <f t="shared" si="2"/>
        <v>2.5474173044280679</v>
      </c>
      <c r="O46" s="6">
        <f t="shared" si="3"/>
        <v>0.98064342286061645</v>
      </c>
      <c r="P46" s="6">
        <f t="shared" si="4"/>
        <v>1.5667738815674515</v>
      </c>
    </row>
    <row r="47" spans="1:16" ht="15" x14ac:dyDescent="0.25">
      <c r="A47" s="2">
        <v>6</v>
      </c>
      <c r="B47" s="3" t="s">
        <v>44</v>
      </c>
      <c r="C47" s="2">
        <v>4700</v>
      </c>
      <c r="D47" s="3" t="s">
        <v>50</v>
      </c>
      <c r="E47" s="4">
        <v>89.949454564245599</v>
      </c>
      <c r="F47" s="4">
        <v>59.577150553557701</v>
      </c>
      <c r="G47" s="4">
        <v>68.474962981959365</v>
      </c>
      <c r="H47" s="4">
        <v>77.63974798920718</v>
      </c>
      <c r="K47" s="4">
        <f t="shared" si="1"/>
        <v>9.164785007247815</v>
      </c>
      <c r="L47" s="4">
        <v>1.4825742848474306</v>
      </c>
      <c r="N47" s="6">
        <f t="shared" si="2"/>
        <v>6.4819891537329699</v>
      </c>
      <c r="O47" s="6">
        <f t="shared" si="3"/>
        <v>1.0767695300952784</v>
      </c>
      <c r="P47" s="6">
        <f t="shared" si="4"/>
        <v>5.4052196236376915</v>
      </c>
    </row>
    <row r="48" spans="1:16" ht="15" x14ac:dyDescent="0.25">
      <c r="A48" s="2">
        <v>6</v>
      </c>
      <c r="B48" s="3" t="s">
        <v>44</v>
      </c>
      <c r="C48" s="2">
        <v>4800</v>
      </c>
      <c r="D48" s="3" t="s">
        <v>51</v>
      </c>
      <c r="E48" s="4">
        <v>113.35047328903401</v>
      </c>
      <c r="F48" s="4">
        <v>92.856264623457548</v>
      </c>
      <c r="G48" s="4">
        <v>134.95594082104378</v>
      </c>
      <c r="H48" s="4">
        <v>135.66118859135057</v>
      </c>
      <c r="K48" s="4">
        <f t="shared" si="1"/>
        <v>0.70524777030678365</v>
      </c>
      <c r="L48" s="4">
        <v>2.8154223890722392</v>
      </c>
      <c r="N48" s="6">
        <f t="shared" si="2"/>
        <v>0.26094768454323347</v>
      </c>
      <c r="O48" s="6">
        <f t="shared" si="3"/>
        <v>1.0377052987044832</v>
      </c>
      <c r="P48" s="6">
        <f t="shared" si="4"/>
        <v>-0.77675761416124978</v>
      </c>
    </row>
    <row r="49" spans="1:16" ht="15" x14ac:dyDescent="0.25">
      <c r="A49" s="2">
        <v>6</v>
      </c>
      <c r="B49" s="3" t="s">
        <v>44</v>
      </c>
      <c r="C49" s="2">
        <v>4900</v>
      </c>
      <c r="D49" s="3" t="s">
        <v>52</v>
      </c>
      <c r="E49" s="4">
        <v>386.70519717202785</v>
      </c>
      <c r="F49" s="4">
        <v>391.88879159239724</v>
      </c>
      <c r="G49" s="4">
        <v>1146.0149557038876</v>
      </c>
      <c r="H49" s="4">
        <v>1184.3326173341661</v>
      </c>
      <c r="K49" s="4">
        <f t="shared" si="1"/>
        <v>38.317661630278508</v>
      </c>
      <c r="L49" s="4">
        <v>42.347923423603788</v>
      </c>
      <c r="N49" s="6">
        <f t="shared" si="2"/>
        <v>1.6580330602077531</v>
      </c>
      <c r="O49" s="6">
        <f t="shared" si="3"/>
        <v>1.8308563510896381</v>
      </c>
      <c r="P49" s="6">
        <f t="shared" si="4"/>
        <v>-0.17282329088188497</v>
      </c>
    </row>
    <row r="50" spans="1:16" ht="15" x14ac:dyDescent="0.25">
      <c r="A50" s="2">
        <v>6</v>
      </c>
      <c r="B50" s="3" t="s">
        <v>44</v>
      </c>
      <c r="C50" s="2">
        <v>5000</v>
      </c>
      <c r="D50" s="3" t="s">
        <v>53</v>
      </c>
      <c r="E50" s="4">
        <v>639.19508200686823</v>
      </c>
      <c r="F50" s="4">
        <v>711.42466817132458</v>
      </c>
      <c r="G50" s="4">
        <v>916.11535814577746</v>
      </c>
      <c r="H50" s="4">
        <v>1022.4738790218984</v>
      </c>
      <c r="K50" s="4">
        <f t="shared" si="1"/>
        <v>106.35852087612091</v>
      </c>
      <c r="L50" s="4">
        <v>20.828411923680505</v>
      </c>
      <c r="N50" s="6">
        <f t="shared" si="2"/>
        <v>5.6455063609677003</v>
      </c>
      <c r="O50" s="6">
        <f t="shared" si="3"/>
        <v>1.1303899783786653</v>
      </c>
      <c r="P50" s="6">
        <f t="shared" si="4"/>
        <v>4.515116382589035</v>
      </c>
    </row>
    <row r="51" spans="1:16" ht="15" x14ac:dyDescent="0.25">
      <c r="A51" s="2">
        <v>6</v>
      </c>
      <c r="B51" s="3" t="s">
        <v>44</v>
      </c>
      <c r="C51" s="2">
        <v>5100</v>
      </c>
      <c r="D51" s="3" t="s">
        <v>54</v>
      </c>
      <c r="E51" s="4">
        <v>690.54328130964029</v>
      </c>
      <c r="F51" s="4">
        <v>795.22056963947557</v>
      </c>
      <c r="G51" s="4">
        <v>720.15163584428865</v>
      </c>
      <c r="H51" s="4">
        <v>754.14101009360786</v>
      </c>
      <c r="K51" s="4">
        <f t="shared" si="1"/>
        <v>33.989374249319212</v>
      </c>
      <c r="L51" s="4">
        <v>13.942955264692728</v>
      </c>
      <c r="N51" s="6">
        <f t="shared" si="2"/>
        <v>2.3326694748344368</v>
      </c>
      <c r="O51" s="6">
        <f t="shared" si="3"/>
        <v>0.96341605187251211</v>
      </c>
      <c r="P51" s="6">
        <f t="shared" si="4"/>
        <v>1.3692534229619246</v>
      </c>
    </row>
    <row r="52" spans="1:16" ht="15" x14ac:dyDescent="0.25">
      <c r="A52" s="2">
        <v>7</v>
      </c>
      <c r="B52" s="3" t="s">
        <v>55</v>
      </c>
      <c r="C52" s="2">
        <v>5300</v>
      </c>
      <c r="D52" s="3" t="s">
        <v>56</v>
      </c>
      <c r="E52" s="4">
        <v>639.81593439658764</v>
      </c>
      <c r="F52" s="4">
        <v>913.05408311674501</v>
      </c>
      <c r="G52" s="4">
        <v>775.91062131937235</v>
      </c>
      <c r="H52" s="4">
        <v>730.26666570710847</v>
      </c>
      <c r="K52" s="4">
        <f t="shared" si="1"/>
        <v>-45.643955612263881</v>
      </c>
      <c r="L52" s="4">
        <v>30.057840797404765</v>
      </c>
      <c r="N52" s="6">
        <f t="shared" si="2"/>
        <v>-2.9858930859195443</v>
      </c>
      <c r="O52" s="6">
        <f t="shared" si="3"/>
        <v>1.9185357434434724</v>
      </c>
      <c r="P52" s="6">
        <f t="shared" si="4"/>
        <v>-4.9044288293630167</v>
      </c>
    </row>
    <row r="53" spans="1:16" ht="15" x14ac:dyDescent="0.25">
      <c r="A53" s="2">
        <v>7</v>
      </c>
      <c r="B53" s="3" t="s">
        <v>55</v>
      </c>
      <c r="C53" s="2">
        <v>5400</v>
      </c>
      <c r="D53" s="3" t="s">
        <v>57</v>
      </c>
      <c r="E53" s="4">
        <v>1262.3563971056508</v>
      </c>
      <c r="F53" s="4">
        <v>1807.0162728073187</v>
      </c>
      <c r="G53" s="4">
        <v>2081.4452373269514</v>
      </c>
      <c r="H53" s="4">
        <v>2255.0856715309519</v>
      </c>
      <c r="K53" s="4">
        <f t="shared" si="1"/>
        <v>173.64043420400048</v>
      </c>
      <c r="L53" s="4">
        <v>86.016988791938729</v>
      </c>
      <c r="N53" s="6">
        <f t="shared" si="2"/>
        <v>4.0876079816465571</v>
      </c>
      <c r="O53" s="6">
        <f t="shared" si="3"/>
        <v>2.0453628266875468</v>
      </c>
      <c r="P53" s="6">
        <f t="shared" si="4"/>
        <v>2.0422451549590104</v>
      </c>
    </row>
    <row r="54" spans="1:16" ht="15" x14ac:dyDescent="0.25">
      <c r="A54" s="2">
        <v>7</v>
      </c>
      <c r="B54" s="3" t="s">
        <v>55</v>
      </c>
      <c r="C54" s="2">
        <v>5500</v>
      </c>
      <c r="D54" s="3" t="s">
        <v>58</v>
      </c>
      <c r="E54" s="4">
        <v>375.15122611651168</v>
      </c>
      <c r="F54" s="4">
        <v>455.46946434338469</v>
      </c>
      <c r="G54" s="4">
        <v>939.70203857043384</v>
      </c>
      <c r="H54" s="4">
        <v>1030.9982294939318</v>
      </c>
      <c r="K54" s="4">
        <f t="shared" si="1"/>
        <v>91.296190923497988</v>
      </c>
      <c r="L54" s="4">
        <v>46.079275033340878</v>
      </c>
      <c r="N54" s="6">
        <f t="shared" si="2"/>
        <v>4.7451384739138014</v>
      </c>
      <c r="O54" s="6">
        <f t="shared" si="3"/>
        <v>2.4224608576334905</v>
      </c>
      <c r="P54" s="6">
        <f t="shared" si="4"/>
        <v>2.3226776162803109</v>
      </c>
    </row>
    <row r="55" spans="1:16" ht="15" x14ac:dyDescent="0.25">
      <c r="A55" s="2">
        <v>7</v>
      </c>
      <c r="B55" s="3" t="s">
        <v>55</v>
      </c>
      <c r="C55" s="2">
        <v>5600</v>
      </c>
      <c r="D55" s="3" t="s">
        <v>59</v>
      </c>
      <c r="E55" s="4">
        <v>868.45150451963389</v>
      </c>
      <c r="F55" s="4">
        <v>1304.7362092750682</v>
      </c>
      <c r="G55" s="4">
        <v>1410.7732533150629</v>
      </c>
      <c r="H55" s="4">
        <v>1527.0717847648823</v>
      </c>
      <c r="K55" s="4">
        <f t="shared" si="1"/>
        <v>116.29853144981939</v>
      </c>
      <c r="L55" s="4">
        <v>55.085207215783157</v>
      </c>
      <c r="N55" s="6">
        <f t="shared" si="2"/>
        <v>4.0401854823838068</v>
      </c>
      <c r="O55" s="6">
        <f t="shared" si="3"/>
        <v>1.9336112233622638</v>
      </c>
      <c r="P55" s="6">
        <f t="shared" si="4"/>
        <v>2.106574259021543</v>
      </c>
    </row>
    <row r="56" spans="1:16" ht="15" x14ac:dyDescent="0.25">
      <c r="A56" s="2">
        <v>7</v>
      </c>
      <c r="B56" s="3" t="s">
        <v>55</v>
      </c>
      <c r="C56" s="2">
        <v>5700</v>
      </c>
      <c r="D56" s="3" t="s">
        <v>60</v>
      </c>
      <c r="E56" s="4">
        <v>1451.6931786319944</v>
      </c>
      <c r="F56" s="4">
        <v>1637.011700917167</v>
      </c>
      <c r="G56" s="4">
        <v>2259.1819184154388</v>
      </c>
      <c r="H56" s="4">
        <v>2495.7947826632067</v>
      </c>
      <c r="K56" s="4">
        <f t="shared" si="1"/>
        <v>236.6128642477679</v>
      </c>
      <c r="L56" s="4">
        <v>104.93249990729555</v>
      </c>
      <c r="N56" s="6">
        <f t="shared" si="2"/>
        <v>5.1063209094607709</v>
      </c>
      <c r="O56" s="6">
        <f t="shared" si="3"/>
        <v>2.2959981017061315</v>
      </c>
      <c r="P56" s="6">
        <f t="shared" si="4"/>
        <v>2.8103228077546394</v>
      </c>
    </row>
    <row r="57" spans="1:16" ht="15" x14ac:dyDescent="0.25">
      <c r="A57" s="2">
        <v>7</v>
      </c>
      <c r="B57" s="3" t="s">
        <v>55</v>
      </c>
      <c r="C57" s="2">
        <v>5800</v>
      </c>
      <c r="D57" s="3" t="s">
        <v>61</v>
      </c>
      <c r="E57" s="4">
        <v>304.53538995776836</v>
      </c>
      <c r="F57" s="4">
        <v>391.48512774322597</v>
      </c>
      <c r="G57" s="4">
        <v>436.2376652933072</v>
      </c>
      <c r="H57" s="4">
        <v>488.68754541741782</v>
      </c>
      <c r="K57" s="4">
        <f t="shared" si="1"/>
        <v>52.449880124110621</v>
      </c>
      <c r="L57" s="4">
        <v>21.212865029522732</v>
      </c>
      <c r="N57" s="6">
        <f t="shared" si="2"/>
        <v>5.8410294295834442</v>
      </c>
      <c r="O57" s="6">
        <f t="shared" si="3"/>
        <v>2.402483049620141</v>
      </c>
      <c r="P57" s="6">
        <f t="shared" si="4"/>
        <v>3.4385463799633031</v>
      </c>
    </row>
    <row r="58" spans="1:16" ht="15" x14ac:dyDescent="0.25">
      <c r="A58" s="2">
        <v>7</v>
      </c>
      <c r="B58" s="3" t="s">
        <v>55</v>
      </c>
      <c r="C58" s="2">
        <v>5900</v>
      </c>
      <c r="D58" s="3" t="s">
        <v>62</v>
      </c>
      <c r="E58" s="4">
        <v>406.75842801344413</v>
      </c>
      <c r="F58" s="4">
        <v>401.97142550340044</v>
      </c>
      <c r="G58" s="4">
        <v>351.91712654107408</v>
      </c>
      <c r="H58" s="4">
        <v>370.80425371822196</v>
      </c>
      <c r="K58" s="4">
        <f t="shared" si="1"/>
        <v>18.887127177147875</v>
      </c>
      <c r="L58" s="4">
        <v>7.6587466114684162</v>
      </c>
      <c r="N58" s="6">
        <f t="shared" si="2"/>
        <v>2.6483924360022115</v>
      </c>
      <c r="O58" s="6">
        <f t="shared" si="3"/>
        <v>1.0822895787921949</v>
      </c>
      <c r="P58" s="6">
        <f t="shared" si="4"/>
        <v>1.5661028572100166</v>
      </c>
    </row>
    <row r="59" spans="1:16" ht="15" x14ac:dyDescent="0.25">
      <c r="A59" s="2">
        <v>8</v>
      </c>
      <c r="B59" s="3" t="s">
        <v>63</v>
      </c>
      <c r="C59" s="2">
        <v>6100</v>
      </c>
      <c r="D59" s="3" t="s">
        <v>64</v>
      </c>
      <c r="E59" s="4">
        <v>296.91292464460304</v>
      </c>
      <c r="F59" s="4">
        <v>306.12168100062462</v>
      </c>
      <c r="G59" s="4">
        <v>215.7501175088631</v>
      </c>
      <c r="H59" s="4">
        <v>209.76000733080525</v>
      </c>
      <c r="K59" s="4">
        <f t="shared" si="1"/>
        <v>-5.9901101780578472</v>
      </c>
      <c r="L59" s="4">
        <v>1.5076523701234237</v>
      </c>
      <c r="N59" s="6">
        <f t="shared" si="2"/>
        <v>-1.3979772442946903</v>
      </c>
      <c r="O59" s="6">
        <f t="shared" si="3"/>
        <v>0.34878953901542609</v>
      </c>
      <c r="P59" s="6">
        <f t="shared" si="4"/>
        <v>-1.7467667833101164</v>
      </c>
    </row>
    <row r="60" spans="1:16" ht="15" x14ac:dyDescent="0.25">
      <c r="A60" s="2">
        <v>8</v>
      </c>
      <c r="B60" s="3" t="s">
        <v>63</v>
      </c>
      <c r="C60" s="2">
        <v>6200</v>
      </c>
      <c r="D60" s="3" t="s">
        <v>65</v>
      </c>
      <c r="E60" s="4">
        <v>387.63037346242112</v>
      </c>
      <c r="F60" s="4">
        <v>629.55566696437563</v>
      </c>
      <c r="G60" s="4">
        <v>710.59151341506242</v>
      </c>
      <c r="H60" s="4">
        <v>759.00181773209636</v>
      </c>
      <c r="K60" s="4">
        <f t="shared" si="1"/>
        <v>48.410304317033933</v>
      </c>
      <c r="L60" s="4">
        <v>18.624392703462377</v>
      </c>
      <c r="N60" s="6">
        <f t="shared" si="2"/>
        <v>3.3502186550211421</v>
      </c>
      <c r="O60" s="6">
        <f t="shared" si="3"/>
        <v>1.3020090253334837</v>
      </c>
      <c r="P60" s="6">
        <f t="shared" si="4"/>
        <v>2.0482096296876584</v>
      </c>
    </row>
    <row r="61" spans="1:16" ht="15" x14ac:dyDescent="0.25">
      <c r="A61" s="2">
        <v>8</v>
      </c>
      <c r="B61" s="3" t="s">
        <v>63</v>
      </c>
      <c r="C61" s="2">
        <v>6300</v>
      </c>
      <c r="D61" s="3" t="s">
        <v>66</v>
      </c>
      <c r="E61" s="4">
        <v>738.8036211792994</v>
      </c>
      <c r="F61" s="4">
        <v>956.49891963120524</v>
      </c>
      <c r="G61" s="4">
        <v>1525.1578287738428</v>
      </c>
      <c r="H61" s="4">
        <v>1543.1719375391476</v>
      </c>
      <c r="K61" s="4">
        <f t="shared" si="1"/>
        <v>18.014108765304854</v>
      </c>
      <c r="L61" s="4">
        <v>52.904759169638282</v>
      </c>
      <c r="N61" s="6">
        <f t="shared" si="2"/>
        <v>0.58883178241602163</v>
      </c>
      <c r="O61" s="6">
        <f t="shared" si="3"/>
        <v>1.7196173479776533</v>
      </c>
      <c r="P61" s="6">
        <f t="shared" si="4"/>
        <v>-1.1307855655616317</v>
      </c>
    </row>
    <row r="62" spans="1:16" ht="15" x14ac:dyDescent="0.25">
      <c r="A62" s="2">
        <v>8</v>
      </c>
      <c r="B62" s="3" t="s">
        <v>63</v>
      </c>
      <c r="C62" s="2">
        <v>6400</v>
      </c>
      <c r="D62" s="3" t="s">
        <v>67</v>
      </c>
      <c r="E62" s="4">
        <v>743.51149239901247</v>
      </c>
      <c r="F62" s="4">
        <v>725.67373930559609</v>
      </c>
      <c r="G62" s="4">
        <v>725.6070841031086</v>
      </c>
      <c r="H62" s="4">
        <v>756.48403262759268</v>
      </c>
      <c r="K62" s="4">
        <f t="shared" si="1"/>
        <v>30.876948524484078</v>
      </c>
      <c r="L62" s="4">
        <v>4.9445614653260463</v>
      </c>
      <c r="N62" s="6">
        <f t="shared" si="2"/>
        <v>2.1054975125339048</v>
      </c>
      <c r="O62" s="6">
        <f t="shared" si="3"/>
        <v>0.3401404578164291</v>
      </c>
      <c r="P62" s="6">
        <f t="shared" si="4"/>
        <v>1.7653570547174757</v>
      </c>
    </row>
    <row r="63" spans="1:16" ht="15" x14ac:dyDescent="0.25">
      <c r="A63" s="2">
        <v>9</v>
      </c>
      <c r="B63" s="3" t="s">
        <v>68</v>
      </c>
      <c r="C63" s="2">
        <v>6600</v>
      </c>
      <c r="D63" s="3" t="s">
        <v>69</v>
      </c>
      <c r="E63" s="4">
        <v>1599.012810586632</v>
      </c>
      <c r="F63" s="4">
        <v>1782.919124621553</v>
      </c>
      <c r="G63" s="4">
        <v>2337.984427510527</v>
      </c>
      <c r="H63" s="4">
        <v>2396.5894867203119</v>
      </c>
      <c r="K63" s="4">
        <f t="shared" si="1"/>
        <v>58.60505920978494</v>
      </c>
      <c r="L63" s="4">
        <v>5.5238626299124007</v>
      </c>
      <c r="N63" s="6">
        <f t="shared" si="2"/>
        <v>1.2455672245637039</v>
      </c>
      <c r="O63" s="6">
        <f t="shared" si="3"/>
        <v>0.11806331259387459</v>
      </c>
      <c r="P63" s="6">
        <f t="shared" si="4"/>
        <v>1.1275039119698294</v>
      </c>
    </row>
    <row r="64" spans="1:16" ht="15" x14ac:dyDescent="0.25">
      <c r="A64" s="2">
        <v>9</v>
      </c>
      <c r="B64" s="3" t="s">
        <v>68</v>
      </c>
      <c r="C64" s="2">
        <v>6700</v>
      </c>
      <c r="D64" s="3" t="s">
        <v>70</v>
      </c>
      <c r="E64" s="4">
        <v>150.74201354696257</v>
      </c>
      <c r="F64" s="4">
        <v>126.94695072332512</v>
      </c>
      <c r="G64" s="4">
        <v>174.10035508411622</v>
      </c>
      <c r="H64" s="4">
        <v>178.23445627654192</v>
      </c>
      <c r="K64" s="4">
        <f t="shared" si="1"/>
        <v>4.1341011924257032</v>
      </c>
      <c r="L64" s="4">
        <v>1.400924685017543</v>
      </c>
      <c r="N64" s="6">
        <f t="shared" si="2"/>
        <v>1.1803096928681533</v>
      </c>
      <c r="O64" s="6">
        <f t="shared" si="3"/>
        <v>0.40152640077719681</v>
      </c>
      <c r="P64" s="6">
        <f t="shared" si="4"/>
        <v>0.77878329209095654</v>
      </c>
    </row>
    <row r="65" spans="1:16" ht="15" x14ac:dyDescent="0.25">
      <c r="A65" s="2">
        <v>9</v>
      </c>
      <c r="B65" s="3" t="s">
        <v>68</v>
      </c>
      <c r="C65" s="2">
        <v>6800</v>
      </c>
      <c r="D65" s="3" t="s">
        <v>71</v>
      </c>
      <c r="E65" s="4">
        <v>476.48198171496603</v>
      </c>
      <c r="F65" s="4">
        <v>373.28780848577992</v>
      </c>
      <c r="G65" s="4">
        <v>461.09104967153843</v>
      </c>
      <c r="H65" s="4">
        <v>474.38409067483923</v>
      </c>
      <c r="K65" s="4">
        <f t="shared" si="1"/>
        <v>13.2930410033008</v>
      </c>
      <c r="L65" s="4">
        <v>22.335497897091443</v>
      </c>
      <c r="N65" s="6">
        <f t="shared" si="2"/>
        <v>1.4312346357337802</v>
      </c>
      <c r="O65" s="6">
        <f t="shared" si="3"/>
        <v>2.3933853656610049</v>
      </c>
      <c r="P65" s="6">
        <f t="shared" si="4"/>
        <v>-0.96215072992722472</v>
      </c>
    </row>
    <row r="66" spans="1:16" ht="15" x14ac:dyDescent="0.25">
      <c r="A66" s="2">
        <v>9</v>
      </c>
      <c r="B66" s="3" t="s">
        <v>68</v>
      </c>
      <c r="C66" s="2">
        <v>6900</v>
      </c>
      <c r="D66" s="3" t="s">
        <v>72</v>
      </c>
      <c r="E66" s="4">
        <v>236.93703297567086</v>
      </c>
      <c r="F66" s="4">
        <v>409.0603000043053</v>
      </c>
      <c r="G66" s="4">
        <v>480.10937701177141</v>
      </c>
      <c r="H66" s="4">
        <v>514.19576078740806</v>
      </c>
      <c r="K66" s="4">
        <f t="shared" si="1"/>
        <v>34.086383775636648</v>
      </c>
      <c r="L66" s="4">
        <v>3.6391856050353226</v>
      </c>
      <c r="N66" s="6">
        <f t="shared" si="2"/>
        <v>3.4889907915573337</v>
      </c>
      <c r="O66" s="6">
        <f t="shared" si="3"/>
        <v>0.37827999385517952</v>
      </c>
      <c r="P66" s="6">
        <f t="shared" si="4"/>
        <v>3.1107107977021542</v>
      </c>
    </row>
    <row r="67" spans="1:16" ht="15" x14ac:dyDescent="0.25">
      <c r="A67" s="2">
        <v>9</v>
      </c>
      <c r="B67" s="3" t="s">
        <v>68</v>
      </c>
      <c r="C67" s="2">
        <v>7000</v>
      </c>
      <c r="D67" s="3" t="s">
        <v>73</v>
      </c>
      <c r="E67" s="4">
        <v>199.34501003586905</v>
      </c>
      <c r="F67" s="4">
        <v>119.47946870303309</v>
      </c>
      <c r="G67" s="4">
        <v>146.33650191232101</v>
      </c>
      <c r="H67" s="4">
        <v>150.84037546939351</v>
      </c>
      <c r="K67" s="4">
        <f t="shared" si="1"/>
        <v>4.5038735570724953</v>
      </c>
      <c r="L67" s="4">
        <v>0.90197865078138761</v>
      </c>
      <c r="N67" s="6">
        <f t="shared" si="2"/>
        <v>1.5272137298723454</v>
      </c>
      <c r="O67" s="6">
        <f t="shared" si="3"/>
        <v>0.30771305103920454</v>
      </c>
      <c r="P67" s="6">
        <f t="shared" si="4"/>
        <v>1.2195006788331408</v>
      </c>
    </row>
    <row r="68" spans="1:16" ht="15" x14ac:dyDescent="0.25">
      <c r="A68" s="2">
        <v>9</v>
      </c>
      <c r="B68" s="3" t="s">
        <v>68</v>
      </c>
      <c r="C68" s="2">
        <v>7100</v>
      </c>
      <c r="D68" s="3" t="s">
        <v>74</v>
      </c>
      <c r="E68" s="4">
        <v>70.721038297587569</v>
      </c>
      <c r="F68" s="4">
        <v>58.49609468395343</v>
      </c>
      <c r="G68" s="4">
        <v>79.960036551173062</v>
      </c>
      <c r="H68" s="4">
        <v>87.195133436063458</v>
      </c>
      <c r="K68" s="4">
        <f t="shared" si="1"/>
        <v>7.235096884890396</v>
      </c>
      <c r="L68" s="4">
        <v>2.9752074793051264</v>
      </c>
      <c r="N68" s="6">
        <f t="shared" si="2"/>
        <v>4.4262376836302408</v>
      </c>
      <c r="O68" s="6">
        <f t="shared" si="3"/>
        <v>1.843442637779491</v>
      </c>
      <c r="P68" s="6">
        <f t="shared" si="4"/>
        <v>2.5827950458507498</v>
      </c>
    </row>
    <row r="69" spans="1:16" ht="15" x14ac:dyDescent="0.25">
      <c r="A69" s="2">
        <v>9</v>
      </c>
      <c r="B69" s="3" t="s">
        <v>68</v>
      </c>
      <c r="C69" s="2">
        <v>7200</v>
      </c>
      <c r="D69" s="3" t="s">
        <v>75</v>
      </c>
      <c r="E69" s="4">
        <v>83.214267920392459</v>
      </c>
      <c r="F69" s="4">
        <v>103.29584474482181</v>
      </c>
      <c r="G69" s="4">
        <v>82.73213427067941</v>
      </c>
      <c r="H69" s="4">
        <v>90.461305109927082</v>
      </c>
      <c r="K69" s="4">
        <f t="shared" si="1"/>
        <v>7.7291708392476721</v>
      </c>
      <c r="L69" s="4">
        <v>0.21407363983841776</v>
      </c>
      <c r="N69" s="6">
        <f t="shared" si="2"/>
        <v>4.5669186439085241</v>
      </c>
      <c r="O69" s="6">
        <f t="shared" si="3"/>
        <v>0.12929397927972097</v>
      </c>
      <c r="P69" s="6">
        <f t="shared" si="4"/>
        <v>4.4376246646288031</v>
      </c>
    </row>
    <row r="70" spans="1:16" ht="15" x14ac:dyDescent="0.25">
      <c r="A70" s="2">
        <v>9</v>
      </c>
      <c r="B70" s="3" t="s">
        <v>68</v>
      </c>
      <c r="C70" s="2">
        <v>7300</v>
      </c>
      <c r="D70" s="3" t="s">
        <v>76</v>
      </c>
      <c r="E70" s="4">
        <v>221.05682467431708</v>
      </c>
      <c r="F70" s="4">
        <v>210.58458690389787</v>
      </c>
      <c r="G70" s="4">
        <v>183.52166773699503</v>
      </c>
      <c r="H70" s="4">
        <v>200.97249643142325</v>
      </c>
      <c r="K70" s="4">
        <f t="shared" ref="K70:K112" si="5">H70-G70</f>
        <v>17.450828694428225</v>
      </c>
      <c r="L70" s="4">
        <v>3.9914543978464394</v>
      </c>
      <c r="N70" s="6">
        <f t="shared" si="2"/>
        <v>4.6464837343009435</v>
      </c>
      <c r="O70" s="6">
        <f t="shared" si="3"/>
        <v>1.0816119246305433</v>
      </c>
      <c r="P70" s="6">
        <f t="shared" si="4"/>
        <v>3.5648718096704002</v>
      </c>
    </row>
    <row r="71" spans="1:16" ht="15" x14ac:dyDescent="0.25">
      <c r="A71" s="2">
        <v>9</v>
      </c>
      <c r="B71" s="3" t="s">
        <v>68</v>
      </c>
      <c r="C71" s="2">
        <v>7400</v>
      </c>
      <c r="D71" s="3" t="s">
        <v>77</v>
      </c>
      <c r="E71" s="4">
        <v>89.544364811878225</v>
      </c>
      <c r="F71" s="4">
        <v>144.78953392047367</v>
      </c>
      <c r="G71" s="4">
        <v>185.97474907608256</v>
      </c>
      <c r="H71" s="4">
        <v>192.6231388204877</v>
      </c>
      <c r="K71" s="4">
        <f t="shared" si="5"/>
        <v>6.6483897444051365</v>
      </c>
      <c r="L71" s="4">
        <v>2.3814669165771818</v>
      </c>
      <c r="N71" s="6">
        <f t="shared" ref="N71:N112" si="6">100*((1+K71/G71)^(1/2)-1)</f>
        <v>1.7717487355201733</v>
      </c>
      <c r="O71" s="6">
        <f t="shared" ref="O71:O112" si="7">100*((1+L71/G71)^(1/2)-1)</f>
        <v>0.63822951511809389</v>
      </c>
      <c r="P71" s="6">
        <f t="shared" ref="P71:P112" si="8">N71-O71</f>
        <v>1.1335192204020794</v>
      </c>
    </row>
    <row r="72" spans="1:16" ht="15" x14ac:dyDescent="0.25">
      <c r="A72" s="2">
        <v>9</v>
      </c>
      <c r="B72" s="3" t="s">
        <v>68</v>
      </c>
      <c r="C72" s="2">
        <v>7500</v>
      </c>
      <c r="D72" s="3" t="s">
        <v>78</v>
      </c>
      <c r="E72" s="4">
        <v>519.19341603461407</v>
      </c>
      <c r="F72" s="4">
        <v>588.11079684176946</v>
      </c>
      <c r="G72" s="4">
        <v>647.13236952029956</v>
      </c>
      <c r="H72" s="4">
        <v>693.13175262534219</v>
      </c>
      <c r="K72" s="4">
        <f t="shared" si="5"/>
        <v>45.999383105042625</v>
      </c>
      <c r="L72" s="4">
        <v>13.108261747280721</v>
      </c>
      <c r="N72" s="6">
        <f t="shared" si="6"/>
        <v>3.4930855854901521</v>
      </c>
      <c r="O72" s="6">
        <f t="shared" si="7"/>
        <v>1.0077185353776219</v>
      </c>
      <c r="P72" s="6">
        <f t="shared" si="8"/>
        <v>2.4853670501125302</v>
      </c>
    </row>
    <row r="73" spans="1:16" ht="15" x14ac:dyDescent="0.25">
      <c r="A73" s="2">
        <v>9</v>
      </c>
      <c r="B73" s="3" t="s">
        <v>68</v>
      </c>
      <c r="C73" s="2">
        <v>7600</v>
      </c>
      <c r="D73" s="3" t="s">
        <v>79</v>
      </c>
      <c r="E73" s="4">
        <v>28.36884779857364</v>
      </c>
      <c r="F73" s="4">
        <v>35.446603567026166</v>
      </c>
      <c r="G73" s="4">
        <v>70.427837834368361</v>
      </c>
      <c r="H73" s="4">
        <v>72.892902434402615</v>
      </c>
      <c r="K73" s="4">
        <f t="shared" si="5"/>
        <v>2.4650646000342533</v>
      </c>
      <c r="L73" s="4">
        <v>1.105171057418346</v>
      </c>
      <c r="N73" s="6">
        <f t="shared" si="6"/>
        <v>1.7350127448897412</v>
      </c>
      <c r="O73" s="6">
        <f t="shared" si="7"/>
        <v>0.78155820547196608</v>
      </c>
      <c r="P73" s="6">
        <f t="shared" si="8"/>
        <v>0.95345453941777514</v>
      </c>
    </row>
    <row r="74" spans="1:16" ht="15" x14ac:dyDescent="0.25">
      <c r="A74" s="2">
        <v>9</v>
      </c>
      <c r="B74" s="3" t="s">
        <v>68</v>
      </c>
      <c r="C74" s="2">
        <v>7700</v>
      </c>
      <c r="D74" s="3" t="s">
        <v>80</v>
      </c>
      <c r="E74" s="4">
        <v>25.265064553669689</v>
      </c>
      <c r="F74" s="4">
        <v>37.566935053344871</v>
      </c>
      <c r="G74" s="4">
        <v>21.61206719869493</v>
      </c>
      <c r="H74" s="4">
        <v>21.283998678548045</v>
      </c>
      <c r="K74" s="4">
        <f t="shared" si="5"/>
        <v>-0.32806852014688559</v>
      </c>
      <c r="L74" s="4">
        <v>0.41906442988085502</v>
      </c>
      <c r="N74" s="6">
        <f t="shared" si="6"/>
        <v>-0.76189627587008868</v>
      </c>
      <c r="O74" s="6">
        <f t="shared" si="7"/>
        <v>0.96486013959791173</v>
      </c>
      <c r="P74" s="6">
        <f t="shared" si="8"/>
        <v>-1.7267564154680004</v>
      </c>
    </row>
    <row r="75" spans="1:16" ht="15" x14ac:dyDescent="0.25">
      <c r="A75" s="2">
        <v>9</v>
      </c>
      <c r="B75" s="3" t="s">
        <v>68</v>
      </c>
      <c r="C75" s="2">
        <v>7800</v>
      </c>
      <c r="D75" s="3" t="s">
        <v>81</v>
      </c>
      <c r="E75" s="4">
        <v>209.1449723338078</v>
      </c>
      <c r="F75" s="4">
        <v>224.4193070192745</v>
      </c>
      <c r="G75" s="4">
        <v>238.00775676576342</v>
      </c>
      <c r="H75" s="4">
        <v>263.3048152287181</v>
      </c>
      <c r="K75" s="4">
        <f t="shared" si="5"/>
        <v>25.297058462954681</v>
      </c>
      <c r="L75" s="4">
        <v>5.0474258149074558</v>
      </c>
      <c r="N75" s="6">
        <f t="shared" si="6"/>
        <v>5.1801643643499595</v>
      </c>
      <c r="O75" s="6">
        <f t="shared" si="7"/>
        <v>1.0547861471642328</v>
      </c>
      <c r="P75" s="6">
        <f t="shared" si="8"/>
        <v>4.1253782171857267</v>
      </c>
    </row>
    <row r="76" spans="1:16" ht="15" x14ac:dyDescent="0.25">
      <c r="A76" s="2">
        <v>9</v>
      </c>
      <c r="B76" s="3" t="s">
        <v>68</v>
      </c>
      <c r="C76" s="2">
        <v>7900</v>
      </c>
      <c r="D76" s="3" t="s">
        <v>82</v>
      </c>
      <c r="E76" s="4">
        <v>649.05276354862997</v>
      </c>
      <c r="F76" s="4">
        <v>664.63814381821203</v>
      </c>
      <c r="G76" s="4">
        <v>448.92982634810102</v>
      </c>
      <c r="H76" s="4">
        <v>466.55358308704018</v>
      </c>
      <c r="K76" s="4">
        <f t="shared" si="5"/>
        <v>17.623756738939164</v>
      </c>
      <c r="L76" s="4">
        <v>13.362846532591448</v>
      </c>
      <c r="N76" s="6">
        <f t="shared" si="6"/>
        <v>1.9439681424812782</v>
      </c>
      <c r="O76" s="6">
        <f t="shared" si="7"/>
        <v>1.4773867885697012</v>
      </c>
      <c r="P76" s="6">
        <f t="shared" si="8"/>
        <v>0.46658135391157707</v>
      </c>
    </row>
    <row r="77" spans="1:16" ht="15" x14ac:dyDescent="0.25">
      <c r="A77" s="2">
        <v>10</v>
      </c>
      <c r="B77" s="3" t="s">
        <v>83</v>
      </c>
      <c r="C77" s="2">
        <v>8100</v>
      </c>
      <c r="D77" s="3" t="s">
        <v>84</v>
      </c>
      <c r="E77" s="4">
        <v>150.31937000110165</v>
      </c>
      <c r="F77" s="4">
        <v>267.40241253477512</v>
      </c>
      <c r="G77" s="4">
        <v>800.32368836893068</v>
      </c>
      <c r="H77" s="4">
        <v>872.34132681307847</v>
      </c>
      <c r="K77" s="4">
        <f t="shared" si="5"/>
        <v>72.017638444147792</v>
      </c>
      <c r="L77" s="4">
        <v>27.908582761168532</v>
      </c>
      <c r="N77" s="6">
        <f t="shared" si="6"/>
        <v>4.4023773160516422</v>
      </c>
      <c r="O77" s="6">
        <f t="shared" si="7"/>
        <v>1.7286399707380218</v>
      </c>
      <c r="P77" s="6">
        <f t="shared" si="8"/>
        <v>2.6737373453136204</v>
      </c>
    </row>
    <row r="78" spans="1:16" ht="15" x14ac:dyDescent="0.25">
      <c r="A78" s="2">
        <v>10</v>
      </c>
      <c r="B78" s="3" t="s">
        <v>83</v>
      </c>
      <c r="C78" s="2">
        <v>8200</v>
      </c>
      <c r="D78" s="3" t="s">
        <v>85</v>
      </c>
      <c r="E78" s="4">
        <v>173.59588974091426</v>
      </c>
      <c r="F78" s="4">
        <v>227.21217486471403</v>
      </c>
      <c r="G78" s="4">
        <v>185.07816691093294</v>
      </c>
      <c r="H78" s="4">
        <v>192.8517268119171</v>
      </c>
      <c r="K78" s="4">
        <f t="shared" si="5"/>
        <v>7.7735599009841678</v>
      </c>
      <c r="L78" s="4">
        <v>4.943203507280657</v>
      </c>
      <c r="N78" s="6">
        <f t="shared" si="6"/>
        <v>2.0784745220310485</v>
      </c>
      <c r="O78" s="6">
        <f t="shared" si="7"/>
        <v>1.3266368671829509</v>
      </c>
      <c r="P78" s="6">
        <f t="shared" si="8"/>
        <v>0.75183765484809761</v>
      </c>
    </row>
    <row r="79" spans="1:16" ht="15" x14ac:dyDescent="0.25">
      <c r="A79" s="2">
        <v>10</v>
      </c>
      <c r="B79" s="3" t="s">
        <v>83</v>
      </c>
      <c r="C79" s="2">
        <v>8300</v>
      </c>
      <c r="D79" s="3" t="s">
        <v>86</v>
      </c>
      <c r="E79" s="4">
        <v>545.99722346833187</v>
      </c>
      <c r="F79" s="4">
        <v>677.91784437227739</v>
      </c>
      <c r="G79" s="4">
        <v>643.41002356413901</v>
      </c>
      <c r="H79" s="4">
        <v>655.69280737994961</v>
      </c>
      <c r="K79" s="4">
        <f t="shared" si="5"/>
        <v>12.282783815810603</v>
      </c>
      <c r="L79" s="4">
        <v>22.747556080120603</v>
      </c>
      <c r="N79" s="6">
        <f t="shared" si="6"/>
        <v>0.94999427375139778</v>
      </c>
      <c r="O79" s="6">
        <f t="shared" si="7"/>
        <v>1.7523798696728043</v>
      </c>
      <c r="P79" s="6">
        <f t="shared" si="8"/>
        <v>-0.80238559592140657</v>
      </c>
    </row>
    <row r="80" spans="1:16" ht="15" x14ac:dyDescent="0.25">
      <c r="A80" s="2">
        <v>10</v>
      </c>
      <c r="B80" s="3" t="s">
        <v>83</v>
      </c>
      <c r="C80" s="2">
        <v>8400</v>
      </c>
      <c r="D80" s="3" t="s">
        <v>87</v>
      </c>
      <c r="E80" s="4">
        <v>94.088906462929984</v>
      </c>
      <c r="F80" s="4">
        <v>94.614699683044492</v>
      </c>
      <c r="G80" s="4">
        <v>112.85328943626843</v>
      </c>
      <c r="H80" s="4">
        <v>126.07571379478838</v>
      </c>
      <c r="K80" s="4">
        <f t="shared" si="5"/>
        <v>13.222424358519959</v>
      </c>
      <c r="L80" s="4">
        <v>6.7026483665570282</v>
      </c>
      <c r="N80" s="6">
        <f t="shared" si="6"/>
        <v>5.6960132958663312</v>
      </c>
      <c r="O80" s="6">
        <f t="shared" si="7"/>
        <v>2.9267984084347498</v>
      </c>
      <c r="P80" s="6">
        <f t="shared" si="8"/>
        <v>2.7692148874315814</v>
      </c>
    </row>
    <row r="81" spans="1:16" ht="15" x14ac:dyDescent="0.25">
      <c r="A81" s="2">
        <v>10</v>
      </c>
      <c r="B81" s="3" t="s">
        <v>83</v>
      </c>
      <c r="C81" s="2">
        <v>8500</v>
      </c>
      <c r="D81" s="3" t="s">
        <v>88</v>
      </c>
      <c r="E81" s="4">
        <v>84.056349386750213</v>
      </c>
      <c r="F81" s="4">
        <v>77.60886626563908</v>
      </c>
      <c r="G81" s="4">
        <v>84.074211064310916</v>
      </c>
      <c r="H81" s="4">
        <v>90.886786170978283</v>
      </c>
      <c r="K81" s="4">
        <f t="shared" si="5"/>
        <v>6.8125751066673672</v>
      </c>
      <c r="L81" s="4">
        <v>1.3868658565292407</v>
      </c>
      <c r="N81" s="6">
        <f t="shared" si="6"/>
        <v>3.9726164425518462</v>
      </c>
      <c r="O81" s="6">
        <f t="shared" si="7"/>
        <v>0.8214131229560051</v>
      </c>
      <c r="P81" s="6">
        <f t="shared" si="8"/>
        <v>3.1512033195958411</v>
      </c>
    </row>
    <row r="82" spans="1:16" ht="15" x14ac:dyDescent="0.25">
      <c r="A82" s="2">
        <v>10</v>
      </c>
      <c r="B82" s="3" t="s">
        <v>83</v>
      </c>
      <c r="C82" s="2">
        <v>8600</v>
      </c>
      <c r="D82" s="3" t="s">
        <v>89</v>
      </c>
      <c r="E82" s="4">
        <v>524.42627025450201</v>
      </c>
      <c r="F82" s="4">
        <v>513.3547132189467</v>
      </c>
      <c r="G82" s="4">
        <v>481.2758792076055</v>
      </c>
      <c r="H82" s="4">
        <v>511.03291573393653</v>
      </c>
      <c r="K82" s="4">
        <f t="shared" si="5"/>
        <v>29.757036526331035</v>
      </c>
      <c r="L82" s="4">
        <v>3.5172561081496383</v>
      </c>
      <c r="N82" s="6">
        <f t="shared" si="6"/>
        <v>3.0451104270762253</v>
      </c>
      <c r="O82" s="6">
        <f t="shared" si="7"/>
        <v>0.36474436389613007</v>
      </c>
      <c r="P82" s="6">
        <f t="shared" si="8"/>
        <v>2.6803660631800952</v>
      </c>
    </row>
    <row r="83" spans="1:16" ht="15" x14ac:dyDescent="0.25">
      <c r="A83" s="2">
        <v>10</v>
      </c>
      <c r="B83" s="3" t="s">
        <v>83</v>
      </c>
      <c r="C83" s="2">
        <v>8700</v>
      </c>
      <c r="D83" s="3" t="s">
        <v>90</v>
      </c>
      <c r="E83" s="4">
        <v>64.631090143872598</v>
      </c>
      <c r="F83" s="4">
        <v>49.194458850966704</v>
      </c>
      <c r="G83" s="4">
        <v>186.73019579413241</v>
      </c>
      <c r="H83" s="4">
        <v>182.24086561418005</v>
      </c>
      <c r="K83" s="4">
        <f t="shared" si="5"/>
        <v>-4.4893301799523613</v>
      </c>
      <c r="L83" s="4">
        <v>-3.8376368589823926</v>
      </c>
      <c r="N83" s="6">
        <f t="shared" si="6"/>
        <v>-1.2094033245034774</v>
      </c>
      <c r="O83" s="6">
        <f t="shared" si="7"/>
        <v>-1.0329233738435972</v>
      </c>
      <c r="P83" s="6">
        <f t="shared" si="8"/>
        <v>-0.1764799506598802</v>
      </c>
    </row>
    <row r="84" spans="1:16" ht="15" x14ac:dyDescent="0.25">
      <c r="A84" s="2">
        <v>11</v>
      </c>
      <c r="B84" s="3" t="s">
        <v>91</v>
      </c>
      <c r="C84" s="2">
        <v>8900</v>
      </c>
      <c r="D84" s="3" t="s">
        <v>91</v>
      </c>
      <c r="E84" s="4">
        <v>445.0375322099772</v>
      </c>
      <c r="F84" s="4">
        <v>512.42719593137554</v>
      </c>
      <c r="G84" s="4">
        <v>639.94573807849486</v>
      </c>
      <c r="H84" s="4">
        <v>685.85850218824862</v>
      </c>
      <c r="K84" s="4">
        <f t="shared" si="5"/>
        <v>45.912764109753766</v>
      </c>
      <c r="L84" s="4">
        <v>-3.2210218368758206</v>
      </c>
      <c r="N84" s="6">
        <f t="shared" si="6"/>
        <v>3.5251069426516901</v>
      </c>
      <c r="O84" s="6">
        <f t="shared" si="7"/>
        <v>-0.25198114059795662</v>
      </c>
      <c r="P84" s="6">
        <f t="shared" si="8"/>
        <v>3.7770880832496467</v>
      </c>
    </row>
    <row r="85" spans="1:16" ht="15" x14ac:dyDescent="0.25">
      <c r="A85" s="2">
        <v>11</v>
      </c>
      <c r="B85" s="3" t="s">
        <v>91</v>
      </c>
      <c r="C85" s="2">
        <v>9000</v>
      </c>
      <c r="D85" s="3" t="s">
        <v>92</v>
      </c>
      <c r="E85" s="4">
        <v>455.49132132610544</v>
      </c>
      <c r="F85" s="4">
        <v>532.63098648216521</v>
      </c>
      <c r="G85" s="4">
        <v>870.01223249686939</v>
      </c>
      <c r="H85" s="4">
        <v>911.37874804717319</v>
      </c>
      <c r="K85" s="4">
        <f t="shared" si="5"/>
        <v>41.366515550303802</v>
      </c>
      <c r="L85" s="4">
        <v>-16.266907684615148</v>
      </c>
      <c r="N85" s="6">
        <f t="shared" si="6"/>
        <v>2.3497459936067999</v>
      </c>
      <c r="O85" s="6">
        <f t="shared" si="7"/>
        <v>-0.93927782157640083</v>
      </c>
      <c r="P85" s="6">
        <f t="shared" si="8"/>
        <v>3.2890238151832007</v>
      </c>
    </row>
    <row r="86" spans="1:16" ht="15" x14ac:dyDescent="0.25">
      <c r="A86" s="2">
        <v>11</v>
      </c>
      <c r="B86" s="3" t="s">
        <v>91</v>
      </c>
      <c r="C86" s="2">
        <v>9100</v>
      </c>
      <c r="D86" s="3" t="s">
        <v>93</v>
      </c>
      <c r="E86" s="4">
        <v>353.00566052323023</v>
      </c>
      <c r="F86" s="4">
        <v>327.77725187171416</v>
      </c>
      <c r="G86" s="4">
        <v>325.65379127458181</v>
      </c>
      <c r="H86" s="4">
        <v>333.06249802114888</v>
      </c>
      <c r="K86" s="4">
        <f t="shared" si="5"/>
        <v>7.4087067465670771</v>
      </c>
      <c r="L86" s="4">
        <v>-1.475110616362258</v>
      </c>
      <c r="N86" s="6">
        <f t="shared" si="6"/>
        <v>1.1311156299959269</v>
      </c>
      <c r="O86" s="6">
        <f t="shared" si="7"/>
        <v>-0.22674154244695099</v>
      </c>
      <c r="P86" s="6">
        <f t="shared" si="8"/>
        <v>1.3578571724428778</v>
      </c>
    </row>
    <row r="87" spans="1:16" ht="15" x14ac:dyDescent="0.25">
      <c r="A87" s="2">
        <v>11</v>
      </c>
      <c r="B87" s="3" t="s">
        <v>91</v>
      </c>
      <c r="C87" s="2">
        <v>9200</v>
      </c>
      <c r="D87" s="3" t="s">
        <v>94</v>
      </c>
      <c r="E87" s="4">
        <v>189.05061603612523</v>
      </c>
      <c r="F87" s="4">
        <v>182.35945055664152</v>
      </c>
      <c r="G87" s="4">
        <v>103.70701776635748</v>
      </c>
      <c r="H87" s="4">
        <v>100.85587488137713</v>
      </c>
      <c r="K87" s="4">
        <f t="shared" si="5"/>
        <v>-2.851142884980348</v>
      </c>
      <c r="L87" s="4">
        <v>-1.0613675324579361</v>
      </c>
      <c r="N87" s="6">
        <f t="shared" si="6"/>
        <v>-1.3841942162357346</v>
      </c>
      <c r="O87" s="6">
        <f t="shared" si="7"/>
        <v>-0.51303042277688338</v>
      </c>
      <c r="P87" s="6">
        <f t="shared" si="8"/>
        <v>-0.8711637934588512</v>
      </c>
    </row>
    <row r="88" spans="1:16" ht="15" x14ac:dyDescent="0.25">
      <c r="A88" s="2">
        <v>12</v>
      </c>
      <c r="B88" s="3" t="s">
        <v>95</v>
      </c>
      <c r="C88" s="2">
        <v>9400</v>
      </c>
      <c r="D88" s="3" t="s">
        <v>96</v>
      </c>
      <c r="E88" s="4">
        <v>140.9040659415999</v>
      </c>
      <c r="F88" s="4">
        <v>142.44890088927718</v>
      </c>
      <c r="G88" s="4">
        <v>149.84032722143482</v>
      </c>
      <c r="H88" s="4">
        <v>144.55382450721171</v>
      </c>
      <c r="K88" s="4">
        <f t="shared" si="5"/>
        <v>-5.2865027142231042</v>
      </c>
      <c r="L88" s="4">
        <v>1.6242857825106967</v>
      </c>
      <c r="N88" s="6">
        <f t="shared" si="6"/>
        <v>-1.7798853305301843</v>
      </c>
      <c r="O88" s="6">
        <f t="shared" si="7"/>
        <v>0.54054460868258047</v>
      </c>
      <c r="P88" s="6">
        <f t="shared" si="8"/>
        <v>-2.3204299392127647</v>
      </c>
    </row>
    <row r="89" spans="1:16" ht="15" x14ac:dyDescent="0.25">
      <c r="A89" s="2">
        <v>12</v>
      </c>
      <c r="B89" s="3" t="s">
        <v>95</v>
      </c>
      <c r="C89" s="2">
        <v>9500</v>
      </c>
      <c r="D89" s="3" t="s">
        <v>97</v>
      </c>
      <c r="E89" s="4">
        <v>90.320814659925219</v>
      </c>
      <c r="F89" s="4">
        <v>75.364582745363606</v>
      </c>
      <c r="G89" s="4">
        <v>68.803701746652607</v>
      </c>
      <c r="H89" s="4">
        <v>74.460744157190717</v>
      </c>
      <c r="K89" s="4">
        <f t="shared" si="5"/>
        <v>5.6570424105381107</v>
      </c>
      <c r="L89" s="4">
        <v>2.5213080113438053</v>
      </c>
      <c r="N89" s="6">
        <f t="shared" si="6"/>
        <v>4.029804855986785</v>
      </c>
      <c r="O89" s="6">
        <f t="shared" si="7"/>
        <v>1.8157623901154718</v>
      </c>
      <c r="P89" s="6">
        <f t="shared" si="8"/>
        <v>2.2140424658713131</v>
      </c>
    </row>
    <row r="90" spans="1:16" ht="15" x14ac:dyDescent="0.25">
      <c r="A90" s="2">
        <v>12</v>
      </c>
      <c r="B90" s="3" t="s">
        <v>95</v>
      </c>
      <c r="C90" s="2">
        <v>9600</v>
      </c>
      <c r="D90" s="3" t="s">
        <v>98</v>
      </c>
      <c r="E90" s="4">
        <v>616.21473755991963</v>
      </c>
      <c r="F90" s="4">
        <v>584.40144101309113</v>
      </c>
      <c r="G90" s="4">
        <v>763.20197201593396</v>
      </c>
      <c r="H90" s="4">
        <v>781.51574766789304</v>
      </c>
      <c r="K90" s="4">
        <f t="shared" si="5"/>
        <v>18.313775651959077</v>
      </c>
      <c r="L90" s="4">
        <v>11.356598008268065</v>
      </c>
      <c r="N90" s="6">
        <f t="shared" si="6"/>
        <v>1.192686261267939</v>
      </c>
      <c r="O90" s="6">
        <f t="shared" si="7"/>
        <v>0.74126265000895586</v>
      </c>
      <c r="P90" s="6">
        <f t="shared" si="8"/>
        <v>0.45142361125898312</v>
      </c>
    </row>
    <row r="91" spans="1:16" ht="15" x14ac:dyDescent="0.25">
      <c r="A91" s="2">
        <v>13</v>
      </c>
      <c r="B91" s="3" t="s">
        <v>99</v>
      </c>
      <c r="C91" s="2">
        <v>9800</v>
      </c>
      <c r="D91" s="3" t="s">
        <v>100</v>
      </c>
      <c r="E91" s="4">
        <v>151.33590915066458</v>
      </c>
      <c r="F91" s="4">
        <v>518.80061307814594</v>
      </c>
      <c r="G91" s="4">
        <v>567.65546870603839</v>
      </c>
      <c r="H91" s="4">
        <v>547.49251304208303</v>
      </c>
      <c r="K91" s="4">
        <f t="shared" si="5"/>
        <v>-20.162955663955358</v>
      </c>
      <c r="L91" s="4">
        <v>13.064009252324468</v>
      </c>
      <c r="N91" s="6">
        <f t="shared" si="6"/>
        <v>-1.7920424069136409</v>
      </c>
      <c r="O91" s="6">
        <f t="shared" si="7"/>
        <v>1.1441533583507191</v>
      </c>
      <c r="P91" s="6">
        <f t="shared" si="8"/>
        <v>-2.93619576526436</v>
      </c>
    </row>
    <row r="92" spans="1:16" ht="15" x14ac:dyDescent="0.25">
      <c r="A92" s="2">
        <v>13</v>
      </c>
      <c r="B92" s="3" t="s">
        <v>99</v>
      </c>
      <c r="C92" s="2">
        <v>9900</v>
      </c>
      <c r="D92" s="3" t="s">
        <v>101</v>
      </c>
      <c r="E92" s="4">
        <v>530.46375813270311</v>
      </c>
      <c r="F92" s="4">
        <v>714.57160268245309</v>
      </c>
      <c r="G92" s="4">
        <v>1111.6634499003083</v>
      </c>
      <c r="H92" s="4">
        <v>1238.6383604041218</v>
      </c>
      <c r="K92" s="4">
        <f t="shared" si="5"/>
        <v>126.97491050381359</v>
      </c>
      <c r="L92" s="4">
        <v>46.634253325105874</v>
      </c>
      <c r="N92" s="6">
        <f t="shared" si="6"/>
        <v>5.5566501842743365</v>
      </c>
      <c r="O92" s="6">
        <f t="shared" si="7"/>
        <v>2.0759508627917755</v>
      </c>
      <c r="P92" s="6">
        <f t="shared" si="8"/>
        <v>3.480699321482561</v>
      </c>
    </row>
    <row r="93" spans="1:16" ht="15" x14ac:dyDescent="0.25">
      <c r="A93" s="2">
        <v>13</v>
      </c>
      <c r="B93" s="3" t="s">
        <v>99</v>
      </c>
      <c r="C93" s="2">
        <v>10000</v>
      </c>
      <c r="D93" s="3" t="s">
        <v>102</v>
      </c>
      <c r="E93" s="4">
        <v>760.96997784772338</v>
      </c>
      <c r="F93" s="4">
        <v>955.12479734379735</v>
      </c>
      <c r="G93" s="4">
        <v>1304.9311326327906</v>
      </c>
      <c r="H93" s="4">
        <v>1381.3625449575511</v>
      </c>
      <c r="K93" s="4">
        <f t="shared" si="5"/>
        <v>76.431412324760458</v>
      </c>
      <c r="L93" s="4">
        <v>25.30830018489587</v>
      </c>
      <c r="N93" s="6">
        <f t="shared" si="6"/>
        <v>2.8868904655028782</v>
      </c>
      <c r="O93" s="6">
        <f t="shared" si="7"/>
        <v>0.96506113268302052</v>
      </c>
      <c r="P93" s="6">
        <f t="shared" si="8"/>
        <v>1.9218293328198577</v>
      </c>
    </row>
    <row r="94" spans="1:16" ht="15" x14ac:dyDescent="0.25">
      <c r="A94" s="2">
        <v>13</v>
      </c>
      <c r="B94" s="3" t="s">
        <v>99</v>
      </c>
      <c r="C94" s="2">
        <v>10100</v>
      </c>
      <c r="D94" s="3" t="s">
        <v>103</v>
      </c>
      <c r="E94" s="4">
        <v>106.19128336115229</v>
      </c>
      <c r="F94" s="4">
        <v>159.37792152069434</v>
      </c>
      <c r="G94" s="4">
        <v>257.39124557434786</v>
      </c>
      <c r="H94" s="4">
        <v>262.93926829365193</v>
      </c>
      <c r="K94" s="4">
        <f t="shared" si="5"/>
        <v>5.5480227193040719</v>
      </c>
      <c r="L94" s="4">
        <v>9.9433680988085484</v>
      </c>
      <c r="N94" s="6">
        <f t="shared" si="6"/>
        <v>1.071995276594162</v>
      </c>
      <c r="O94" s="6">
        <f t="shared" si="7"/>
        <v>1.9132639838139509</v>
      </c>
      <c r="P94" s="6">
        <f t="shared" si="8"/>
        <v>-0.84126870721978886</v>
      </c>
    </row>
    <row r="95" spans="1:16" ht="15" x14ac:dyDescent="0.25">
      <c r="A95" s="2">
        <v>13</v>
      </c>
      <c r="B95" s="3" t="s">
        <v>99</v>
      </c>
      <c r="C95" s="2">
        <v>10200</v>
      </c>
      <c r="D95" s="3" t="s">
        <v>104</v>
      </c>
      <c r="E95" s="4">
        <v>158.40257950346049</v>
      </c>
      <c r="F95" s="4">
        <v>257.6203133054085</v>
      </c>
      <c r="G95" s="4">
        <v>246.1311399726149</v>
      </c>
      <c r="H95" s="4">
        <v>270.71532876338756</v>
      </c>
      <c r="K95" s="4">
        <f t="shared" si="5"/>
        <v>24.584188790772657</v>
      </c>
      <c r="L95" s="4">
        <v>1.1618988358432034</v>
      </c>
      <c r="N95" s="6">
        <f t="shared" si="6"/>
        <v>4.8752821454220108</v>
      </c>
      <c r="O95" s="6">
        <f t="shared" si="7"/>
        <v>0.23575457248514731</v>
      </c>
      <c r="P95" s="6">
        <f t="shared" si="8"/>
        <v>4.6395275729368635</v>
      </c>
    </row>
    <row r="96" spans="1:16" ht="15" x14ac:dyDescent="0.25">
      <c r="A96" s="2">
        <v>13</v>
      </c>
      <c r="B96" s="3" t="s">
        <v>99</v>
      </c>
      <c r="C96" s="2">
        <v>10300</v>
      </c>
      <c r="D96" s="3" t="s">
        <v>105</v>
      </c>
      <c r="E96" s="4">
        <v>754.33015631904868</v>
      </c>
      <c r="F96" s="4">
        <v>850.97659825622532</v>
      </c>
      <c r="G96" s="4">
        <v>798.96900699993728</v>
      </c>
      <c r="H96" s="4">
        <v>819.39082807808256</v>
      </c>
      <c r="K96" s="4">
        <f t="shared" si="5"/>
        <v>20.421821078145285</v>
      </c>
      <c r="L96" s="4">
        <v>12.991190657651941</v>
      </c>
      <c r="N96" s="6">
        <f t="shared" si="6"/>
        <v>1.2699470155633996</v>
      </c>
      <c r="O96" s="6">
        <f t="shared" si="7"/>
        <v>0.8097189353073686</v>
      </c>
      <c r="P96" s="6">
        <f t="shared" si="8"/>
        <v>0.46022808025603101</v>
      </c>
    </row>
    <row r="97" spans="1:16" ht="15" x14ac:dyDescent="0.25">
      <c r="A97" s="2">
        <v>13</v>
      </c>
      <c r="B97" s="3" t="s">
        <v>99</v>
      </c>
      <c r="C97" s="2">
        <v>10400</v>
      </c>
      <c r="D97" s="3" t="s">
        <v>106</v>
      </c>
      <c r="E97" s="4">
        <v>1457.0325724326908</v>
      </c>
      <c r="F97" s="4">
        <v>1493.0580735650747</v>
      </c>
      <c r="G97" s="4">
        <v>886.28316357853203</v>
      </c>
      <c r="H97" s="4">
        <v>914.56471185717032</v>
      </c>
      <c r="K97" s="4">
        <f t="shared" si="5"/>
        <v>28.281548278638297</v>
      </c>
      <c r="L97" s="4">
        <v>20.218143862282432</v>
      </c>
      <c r="N97" s="6">
        <f t="shared" si="6"/>
        <v>1.5829850383522359</v>
      </c>
      <c r="O97" s="6">
        <f t="shared" si="7"/>
        <v>1.1341823871229062</v>
      </c>
      <c r="P97" s="6">
        <f t="shared" si="8"/>
        <v>0.44880265122932972</v>
      </c>
    </row>
    <row r="98" spans="1:16" ht="15" x14ac:dyDescent="0.25">
      <c r="A98" s="2">
        <v>14</v>
      </c>
      <c r="B98" s="3" t="s">
        <v>107</v>
      </c>
      <c r="C98" s="2">
        <v>10600</v>
      </c>
      <c r="D98" s="3" t="s">
        <v>108</v>
      </c>
      <c r="E98" s="4">
        <v>12.376227817305546</v>
      </c>
      <c r="F98" s="4">
        <v>11.878040430339722</v>
      </c>
      <c r="G98" s="4">
        <v>22.338655838235393</v>
      </c>
      <c r="H98" s="4">
        <v>22.245324776497359</v>
      </c>
      <c r="K98" s="4">
        <f t="shared" si="5"/>
        <v>-9.3331061738034293E-2</v>
      </c>
      <c r="L98" s="4">
        <v>-0.66215066489440844</v>
      </c>
      <c r="N98" s="6">
        <f t="shared" si="6"/>
        <v>-0.20911900664917216</v>
      </c>
      <c r="O98" s="6">
        <f t="shared" si="7"/>
        <v>-1.4932222151780583</v>
      </c>
      <c r="P98" s="6">
        <f t="shared" si="8"/>
        <v>1.2841032085288862</v>
      </c>
    </row>
    <row r="99" spans="1:16" ht="15" x14ac:dyDescent="0.25">
      <c r="A99" s="2">
        <v>14</v>
      </c>
      <c r="B99" s="3" t="s">
        <v>107</v>
      </c>
      <c r="C99" s="2">
        <v>10700</v>
      </c>
      <c r="D99" s="3" t="s">
        <v>109</v>
      </c>
      <c r="E99" s="4">
        <v>46.814144788952781</v>
      </c>
      <c r="F99" s="4">
        <v>41.372118896240153</v>
      </c>
      <c r="G99" s="4">
        <v>53.519067211129702</v>
      </c>
      <c r="H99" s="4">
        <v>55.355721407287575</v>
      </c>
      <c r="K99" s="4">
        <f t="shared" si="5"/>
        <v>1.8366541961578733</v>
      </c>
      <c r="L99" s="4">
        <v>-0.48698179036635025</v>
      </c>
      <c r="N99" s="6">
        <f t="shared" si="6"/>
        <v>1.7014136700395532</v>
      </c>
      <c r="O99" s="6">
        <f t="shared" si="7"/>
        <v>-0.45600070528064585</v>
      </c>
      <c r="P99" s="6">
        <f t="shared" si="8"/>
        <v>2.1574143753201991</v>
      </c>
    </row>
    <row r="100" spans="1:16" ht="30" x14ac:dyDescent="0.25">
      <c r="A100" s="2">
        <v>14</v>
      </c>
      <c r="B100" s="3" t="s">
        <v>107</v>
      </c>
      <c r="C100" s="2">
        <v>10800</v>
      </c>
      <c r="D100" s="3" t="s">
        <v>110</v>
      </c>
      <c r="E100" s="4">
        <v>198.60159876524799</v>
      </c>
      <c r="F100" s="4">
        <v>196.99999871384858</v>
      </c>
      <c r="G100" s="4">
        <v>202.17587740941249</v>
      </c>
      <c r="H100" s="4">
        <v>202.41691302092553</v>
      </c>
      <c r="K100" s="4">
        <f t="shared" si="5"/>
        <v>0.2410356115130412</v>
      </c>
      <c r="L100" s="4">
        <v>-1.1320275242964613</v>
      </c>
      <c r="N100" s="6">
        <f t="shared" si="6"/>
        <v>5.9592622095516745E-2</v>
      </c>
      <c r="O100" s="6">
        <f t="shared" si="7"/>
        <v>-0.28035406818610609</v>
      </c>
      <c r="P100" s="6">
        <f t="shared" si="8"/>
        <v>0.33994669028162283</v>
      </c>
    </row>
    <row r="101" spans="1:16" ht="15" x14ac:dyDescent="0.25">
      <c r="A101" s="2">
        <v>15</v>
      </c>
      <c r="B101" s="3" t="s">
        <v>111</v>
      </c>
      <c r="C101" s="2">
        <v>11000</v>
      </c>
      <c r="D101" s="3" t="s">
        <v>112</v>
      </c>
      <c r="E101" s="4">
        <v>143.67938465112749</v>
      </c>
      <c r="F101" s="4">
        <v>153.9553795850496</v>
      </c>
      <c r="G101" s="4">
        <v>35.536840220307575</v>
      </c>
      <c r="H101" s="4">
        <v>38.30118370874979</v>
      </c>
      <c r="K101" s="4">
        <f t="shared" si="5"/>
        <v>2.7643434884422149</v>
      </c>
      <c r="L101" s="4">
        <v>-1.3953317583511478</v>
      </c>
      <c r="N101" s="6">
        <f t="shared" si="6"/>
        <v>3.8165741028215905</v>
      </c>
      <c r="O101" s="6">
        <f t="shared" si="7"/>
        <v>-1.982877681744033</v>
      </c>
      <c r="P101" s="6">
        <f t="shared" si="8"/>
        <v>5.7994517845656235</v>
      </c>
    </row>
    <row r="102" spans="1:16" ht="15" x14ac:dyDescent="0.25">
      <c r="A102" s="2">
        <v>15</v>
      </c>
      <c r="B102" s="3" t="s">
        <v>111</v>
      </c>
      <c r="C102" s="2">
        <v>11100</v>
      </c>
      <c r="D102" s="3" t="s">
        <v>113</v>
      </c>
      <c r="E102" s="4">
        <v>54.366159041487769</v>
      </c>
      <c r="F102" s="4">
        <v>63.940507255891092</v>
      </c>
      <c r="G102" s="4">
        <v>11.889216923744174</v>
      </c>
      <c r="H102" s="4">
        <v>13.204097167683148</v>
      </c>
      <c r="K102" s="4">
        <f t="shared" si="5"/>
        <v>1.3148802439389744</v>
      </c>
      <c r="L102" s="4">
        <v>-0.55654610237835733</v>
      </c>
      <c r="N102" s="6">
        <f t="shared" si="6"/>
        <v>5.3847404612145766</v>
      </c>
      <c r="O102" s="6">
        <f t="shared" si="7"/>
        <v>-2.3686012283605784</v>
      </c>
      <c r="P102" s="6">
        <f t="shared" si="8"/>
        <v>7.753341689575155</v>
      </c>
    </row>
    <row r="103" spans="1:16" ht="15" x14ac:dyDescent="0.25">
      <c r="A103" s="2">
        <v>15</v>
      </c>
      <c r="B103" s="3" t="s">
        <v>111</v>
      </c>
      <c r="C103" s="2">
        <v>11200</v>
      </c>
      <c r="D103" s="3" t="s">
        <v>114</v>
      </c>
      <c r="E103" s="4">
        <v>148.34439369990983</v>
      </c>
      <c r="F103" s="4">
        <v>201.60068648745121</v>
      </c>
      <c r="G103" s="4">
        <v>65.3641654438876</v>
      </c>
      <c r="H103" s="4">
        <v>66.767974350691787</v>
      </c>
      <c r="K103" s="4">
        <f t="shared" si="5"/>
        <v>1.403808906804187</v>
      </c>
      <c r="L103" s="4">
        <v>-2.4704384843451521</v>
      </c>
      <c r="N103" s="6">
        <f t="shared" si="6"/>
        <v>1.0681322534513926</v>
      </c>
      <c r="O103" s="6">
        <f t="shared" si="7"/>
        <v>-1.907951276695341</v>
      </c>
      <c r="P103" s="6">
        <f t="shared" si="8"/>
        <v>2.9760835301467337</v>
      </c>
    </row>
    <row r="104" spans="1:16" ht="15" x14ac:dyDescent="0.25">
      <c r="A104" s="2">
        <v>16</v>
      </c>
      <c r="B104" s="3" t="s">
        <v>115</v>
      </c>
      <c r="C104" s="2">
        <v>11300</v>
      </c>
      <c r="D104" s="3" t="s">
        <v>116</v>
      </c>
      <c r="E104" s="4">
        <v>4150.6843867617208</v>
      </c>
      <c r="F104" s="4">
        <v>4093.4712411924706</v>
      </c>
      <c r="G104" s="4">
        <v>3575.3565122336704</v>
      </c>
      <c r="H104" s="4">
        <v>3648.3906695074475</v>
      </c>
      <c r="K104" s="4">
        <f t="shared" si="5"/>
        <v>73.034157273777055</v>
      </c>
      <c r="L104" s="4">
        <v>54.109156554799938</v>
      </c>
      <c r="N104" s="6">
        <f t="shared" si="6"/>
        <v>1.0161916643042002</v>
      </c>
      <c r="O104" s="6">
        <f t="shared" si="7"/>
        <v>0.75385447696247887</v>
      </c>
      <c r="P104" s="6">
        <f t="shared" si="8"/>
        <v>0.26233718734172129</v>
      </c>
    </row>
    <row r="105" spans="1:16" ht="15" x14ac:dyDescent="0.25">
      <c r="A105" s="2">
        <v>17</v>
      </c>
      <c r="B105" s="3" t="s">
        <v>117</v>
      </c>
      <c r="C105" s="2">
        <v>11500</v>
      </c>
      <c r="D105" s="3" t="s">
        <v>118</v>
      </c>
      <c r="E105" s="4">
        <v>89.63739891469082</v>
      </c>
      <c r="F105" s="4">
        <v>138.56112384430446</v>
      </c>
      <c r="G105" s="4">
        <v>136.57682514932</v>
      </c>
      <c r="H105" s="4">
        <v>145.65492620636871</v>
      </c>
      <c r="K105" s="4">
        <f t="shared" si="5"/>
        <v>9.0781010570487126</v>
      </c>
      <c r="L105" s="4">
        <v>2.226988135692352</v>
      </c>
      <c r="N105" s="6">
        <f t="shared" si="6"/>
        <v>3.269977474550867</v>
      </c>
      <c r="O105" s="6">
        <f t="shared" si="7"/>
        <v>0.81199106089784312</v>
      </c>
      <c r="P105" s="6">
        <f t="shared" si="8"/>
        <v>2.4579864136530238</v>
      </c>
    </row>
    <row r="106" spans="1:16" ht="15" x14ac:dyDescent="0.25">
      <c r="A106" s="2">
        <v>17</v>
      </c>
      <c r="B106" s="3" t="s">
        <v>117</v>
      </c>
      <c r="C106" s="2">
        <v>11600</v>
      </c>
      <c r="D106" s="3" t="s">
        <v>119</v>
      </c>
      <c r="E106" s="4">
        <v>98.285827775819897</v>
      </c>
      <c r="F106" s="4">
        <v>152.14537233296201</v>
      </c>
      <c r="G106" s="4">
        <v>194.5089896311743</v>
      </c>
      <c r="H106" s="4">
        <v>210.71094222502956</v>
      </c>
      <c r="K106" s="4">
        <f t="shared" si="5"/>
        <v>16.201952593855253</v>
      </c>
      <c r="L106" s="4">
        <v>2.1150500346641934</v>
      </c>
      <c r="N106" s="6">
        <f t="shared" si="6"/>
        <v>4.0815390725183143</v>
      </c>
      <c r="O106" s="6">
        <f t="shared" si="7"/>
        <v>0.54221952292594633</v>
      </c>
      <c r="P106" s="6">
        <f t="shared" si="8"/>
        <v>3.5393195495923679</v>
      </c>
    </row>
    <row r="107" spans="1:16" ht="15" x14ac:dyDescent="0.25">
      <c r="A107" s="2">
        <v>17</v>
      </c>
      <c r="B107" s="3" t="s">
        <v>117</v>
      </c>
      <c r="C107" s="2">
        <v>11700</v>
      </c>
      <c r="D107" s="3" t="s">
        <v>120</v>
      </c>
      <c r="E107" s="4">
        <v>422.37209029123488</v>
      </c>
      <c r="F107" s="4">
        <v>377.84930074698138</v>
      </c>
      <c r="G107" s="4">
        <v>471.51059722211932</v>
      </c>
      <c r="H107" s="4">
        <v>529.5682096618973</v>
      </c>
      <c r="K107" s="4">
        <f t="shared" si="5"/>
        <v>58.057612439777984</v>
      </c>
      <c r="L107" s="4">
        <v>21.480825359096457</v>
      </c>
      <c r="N107" s="6">
        <f t="shared" si="6"/>
        <v>5.9778791612794535</v>
      </c>
      <c r="O107" s="6">
        <f t="shared" si="7"/>
        <v>2.2525041451647576</v>
      </c>
      <c r="P107" s="6">
        <f t="shared" si="8"/>
        <v>3.7253750161146959</v>
      </c>
    </row>
    <row r="108" spans="1:16" ht="15" x14ac:dyDescent="0.25">
      <c r="A108" s="2">
        <v>17</v>
      </c>
      <c r="B108" s="3" t="s">
        <v>117</v>
      </c>
      <c r="C108" s="2">
        <v>11800</v>
      </c>
      <c r="D108" s="3" t="s">
        <v>121</v>
      </c>
      <c r="E108" s="4">
        <v>246.28385836454311</v>
      </c>
      <c r="F108" s="4">
        <v>291.53104093155378</v>
      </c>
      <c r="G108" s="4">
        <v>313.97957646727997</v>
      </c>
      <c r="H108" s="4">
        <v>344.3258593047035</v>
      </c>
      <c r="K108" s="4">
        <f t="shared" si="5"/>
        <v>30.34628283742353</v>
      </c>
      <c r="L108" s="4">
        <v>9.0420677917696821</v>
      </c>
      <c r="N108" s="6">
        <f t="shared" si="6"/>
        <v>4.7210818940445654</v>
      </c>
      <c r="O108" s="6">
        <f t="shared" si="7"/>
        <v>1.4296932544817897</v>
      </c>
      <c r="P108" s="6">
        <f t="shared" si="8"/>
        <v>3.2913886395627756</v>
      </c>
    </row>
    <row r="109" spans="1:16" ht="15" x14ac:dyDescent="0.25">
      <c r="A109" s="2">
        <v>17</v>
      </c>
      <c r="B109" s="3" t="s">
        <v>117</v>
      </c>
      <c r="C109" s="2">
        <v>11900</v>
      </c>
      <c r="D109" s="3" t="s">
        <v>122</v>
      </c>
      <c r="E109" s="4">
        <v>46.338171244634765</v>
      </c>
      <c r="F109" s="4">
        <v>65.591689610569858</v>
      </c>
      <c r="G109" s="4">
        <v>90.886282297759934</v>
      </c>
      <c r="H109" s="4">
        <v>94.607154695336519</v>
      </c>
      <c r="K109" s="4">
        <f t="shared" si="5"/>
        <v>3.7208723975765849</v>
      </c>
      <c r="L109" s="4">
        <v>0.89558245526573899</v>
      </c>
      <c r="N109" s="6">
        <f t="shared" si="6"/>
        <v>2.0264606839933252</v>
      </c>
      <c r="O109" s="6">
        <f t="shared" si="7"/>
        <v>0.49148617142922291</v>
      </c>
      <c r="P109" s="6">
        <f t="shared" si="8"/>
        <v>1.5349745125641023</v>
      </c>
    </row>
    <row r="110" spans="1:16" ht="15" x14ac:dyDescent="0.25">
      <c r="A110" s="2">
        <v>17</v>
      </c>
      <c r="B110" s="3" t="s">
        <v>117</v>
      </c>
      <c r="C110" s="2">
        <v>12000</v>
      </c>
      <c r="D110" s="3" t="s">
        <v>123</v>
      </c>
      <c r="E110" s="4">
        <v>815.60713881445247</v>
      </c>
      <c r="F110" s="4">
        <v>1114.9136379815675</v>
      </c>
      <c r="G110" s="4">
        <v>1027.5165941597511</v>
      </c>
      <c r="H110" s="4">
        <v>1094.3147749892066</v>
      </c>
      <c r="K110" s="4">
        <f t="shared" si="5"/>
        <v>66.798180829455532</v>
      </c>
      <c r="L110" s="4">
        <v>18.073855324237684</v>
      </c>
      <c r="N110" s="6">
        <f t="shared" si="6"/>
        <v>3.199289971623287</v>
      </c>
      <c r="O110" s="6">
        <f t="shared" si="7"/>
        <v>0.87565825112050355</v>
      </c>
      <c r="P110" s="6">
        <f t="shared" si="8"/>
        <v>2.3236317205027834</v>
      </c>
    </row>
    <row r="111" spans="1:16" ht="15" x14ac:dyDescent="0.25">
      <c r="A111" s="2">
        <v>18</v>
      </c>
      <c r="B111" s="3" t="s">
        <v>124</v>
      </c>
      <c r="C111" s="2">
        <v>12200</v>
      </c>
      <c r="D111" s="3" t="s">
        <v>125</v>
      </c>
      <c r="E111" s="4">
        <v>6487.1819886119947</v>
      </c>
      <c r="F111" s="4">
        <v>7215.0470623647407</v>
      </c>
      <c r="G111" s="4">
        <v>9289.57828050022</v>
      </c>
      <c r="H111" s="4">
        <v>9467.7896762674518</v>
      </c>
      <c r="K111" s="4">
        <f t="shared" si="5"/>
        <v>178.21139576723181</v>
      </c>
      <c r="L111" s="4">
        <v>159.75784640798156</v>
      </c>
      <c r="N111" s="6">
        <f t="shared" si="6"/>
        <v>0.95464395297817362</v>
      </c>
      <c r="O111" s="6">
        <f t="shared" si="7"/>
        <v>0.85621125494255157</v>
      </c>
      <c r="P111" s="6">
        <f t="shared" si="8"/>
        <v>9.8432698035622046E-2</v>
      </c>
    </row>
    <row r="112" spans="1:16" ht="15" x14ac:dyDescent="0.25">
      <c r="A112" s="2">
        <v>18</v>
      </c>
      <c r="B112" s="3" t="s">
        <v>124</v>
      </c>
      <c r="C112" s="2">
        <v>12300</v>
      </c>
      <c r="D112" s="3" t="s">
        <v>126</v>
      </c>
      <c r="E112" s="4">
        <v>9452.2497153456588</v>
      </c>
      <c r="F112" s="4">
        <v>10400.130501782012</v>
      </c>
      <c r="G112" s="4">
        <v>12822.809542088209</v>
      </c>
      <c r="H112" s="4">
        <v>13053.350402726297</v>
      </c>
      <c r="K112" s="4">
        <f t="shared" si="5"/>
        <v>230.54086063808791</v>
      </c>
      <c r="L112" s="4">
        <v>100.63926594780423</v>
      </c>
      <c r="N112" s="6">
        <f t="shared" si="6"/>
        <v>0.89494369396050377</v>
      </c>
      <c r="O112" s="6">
        <f t="shared" si="7"/>
        <v>0.39165586530460761</v>
      </c>
      <c r="P112" s="6">
        <f t="shared" si="8"/>
        <v>0.50328782865589616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6"/>
  <sheetViews>
    <sheetView topLeftCell="B1" workbookViewId="0">
      <selection activeCell="B1" sqref="B1"/>
    </sheetView>
  </sheetViews>
  <sheetFormatPr defaultRowHeight="12.75" x14ac:dyDescent="0.2"/>
  <cols>
    <col min="1" max="1" width="9.33203125" hidden="1" customWidth="1"/>
    <col min="2" max="2" width="56.33203125" customWidth="1"/>
    <col min="3" max="3" width="10.1640625" customWidth="1"/>
    <col min="4" max="5" width="10.6640625" customWidth="1"/>
    <col min="6" max="6" width="10.83203125" customWidth="1"/>
    <col min="7" max="7" width="10.33203125" customWidth="1"/>
    <col min="10" max="10" width="11.33203125" customWidth="1"/>
    <col min="11" max="12" width="15.83203125" customWidth="1"/>
    <col min="15" max="15" width="14.83203125" customWidth="1"/>
    <col min="16" max="16" width="16.1640625" customWidth="1"/>
  </cols>
  <sheetData>
    <row r="1" spans="1:16" x14ac:dyDescent="0.2">
      <c r="B1" s="33" t="s">
        <v>363</v>
      </c>
    </row>
    <row r="2" spans="1:16" x14ac:dyDescent="0.2">
      <c r="B2" t="s">
        <v>127</v>
      </c>
    </row>
    <row r="3" spans="1:16" x14ac:dyDescent="0.2">
      <c r="B3" t="s">
        <v>138</v>
      </c>
      <c r="C3" t="s">
        <v>132</v>
      </c>
      <c r="J3" t="s">
        <v>135</v>
      </c>
      <c r="N3" t="s">
        <v>136</v>
      </c>
      <c r="O3" s="6"/>
    </row>
    <row r="5" spans="1:16" ht="15" x14ac:dyDescent="0.25">
      <c r="A5" s="8" t="s">
        <v>139</v>
      </c>
      <c r="B5" s="8" t="s">
        <v>140</v>
      </c>
      <c r="C5" s="8" t="s">
        <v>141</v>
      </c>
      <c r="D5" s="8" t="s">
        <v>142</v>
      </c>
      <c r="E5" s="8" t="s">
        <v>143</v>
      </c>
      <c r="F5" s="8" t="s">
        <v>144</v>
      </c>
      <c r="G5" s="8" t="s">
        <v>145</v>
      </c>
      <c r="J5" s="1" t="s">
        <v>133</v>
      </c>
      <c r="K5" s="1" t="s">
        <v>134</v>
      </c>
      <c r="L5" s="1" t="s">
        <v>137</v>
      </c>
      <c r="N5" s="1" t="s">
        <v>133</v>
      </c>
      <c r="O5" s="1" t="s">
        <v>134</v>
      </c>
      <c r="P5" s="1" t="s">
        <v>137</v>
      </c>
    </row>
    <row r="6" spans="1:16" ht="15" x14ac:dyDescent="0.25">
      <c r="A6" s="9">
        <v>1</v>
      </c>
      <c r="B6" s="10" t="s">
        <v>146</v>
      </c>
      <c r="C6" s="11">
        <v>15356.700000000194</v>
      </c>
      <c r="D6" s="11">
        <v>16978.895547999913</v>
      </c>
      <c r="E6" s="11">
        <v>19011.763168750109</v>
      </c>
      <c r="F6" s="11">
        <v>22670.533999999978</v>
      </c>
      <c r="G6" s="11">
        <v>24838.424999999934</v>
      </c>
      <c r="J6" s="4">
        <f>G6-F6</f>
        <v>2167.890999999956</v>
      </c>
      <c r="K6" s="4">
        <v>536.60801828284821</v>
      </c>
      <c r="L6" s="4">
        <f>J6-K6</f>
        <v>1631.2829817171078</v>
      </c>
      <c r="N6" s="6">
        <f>100*((1+J6/F6)^(1/2)-1)</f>
        <v>4.6721517180215111</v>
      </c>
      <c r="O6" s="6">
        <f>100*((1+K6/F6)^(1/2)-1)</f>
        <v>1.176570640950958</v>
      </c>
      <c r="P6" s="6">
        <f>N6-O6</f>
        <v>3.4955810770705531</v>
      </c>
    </row>
    <row r="7" spans="1:16" ht="15" x14ac:dyDescent="0.25">
      <c r="A7" s="9">
        <v>2</v>
      </c>
      <c r="B7" s="10" t="s">
        <v>147</v>
      </c>
      <c r="C7" s="11">
        <v>3539.9000000000015</v>
      </c>
      <c r="D7" s="11">
        <v>4048.400000000001</v>
      </c>
      <c r="E7" s="11">
        <v>4385.3250000000025</v>
      </c>
      <c r="F7" s="11">
        <v>5665.3367841944082</v>
      </c>
      <c r="G7" s="11">
        <v>5885.545998993849</v>
      </c>
      <c r="J7" s="4">
        <f t="shared" ref="J7:J24" si="0">G7-F7</f>
        <v>220.20921479944082</v>
      </c>
      <c r="K7" s="4">
        <v>25.022931005119972</v>
      </c>
      <c r="L7" s="4">
        <f t="shared" ref="L7:L26" si="1">J7-K7</f>
        <v>195.18628379432084</v>
      </c>
      <c r="N7" s="6">
        <f t="shared" ref="N7:N24" si="2">100*((1+J7/F7)^(1/2)-1)</f>
        <v>1.9249513996189682</v>
      </c>
      <c r="O7" s="6">
        <f t="shared" ref="O7:O24" si="3">100*((1+K7/F7)^(1/2)-1)</f>
        <v>0.22059907635891829</v>
      </c>
      <c r="P7" s="6">
        <f t="shared" ref="P7:P24" si="4">N7-O7</f>
        <v>1.7043523232600499</v>
      </c>
    </row>
    <row r="8" spans="1:16" ht="15" x14ac:dyDescent="0.25">
      <c r="A8" s="9">
        <v>3</v>
      </c>
      <c r="B8" s="10" t="s">
        <v>148</v>
      </c>
      <c r="C8" s="11">
        <v>2014.6999999999505</v>
      </c>
      <c r="D8" s="11">
        <v>1970.0137999999965</v>
      </c>
      <c r="E8" s="11">
        <v>2435.095799999975</v>
      </c>
      <c r="F8" s="11">
        <v>2707.8000000000152</v>
      </c>
      <c r="G8" s="11">
        <v>2683.6000000000304</v>
      </c>
      <c r="J8" s="4">
        <f t="shared" si="0"/>
        <v>-24.199999999984811</v>
      </c>
      <c r="K8" s="4">
        <v>50.469505343386572</v>
      </c>
      <c r="L8" s="4">
        <f t="shared" si="1"/>
        <v>-74.669505343371384</v>
      </c>
      <c r="N8" s="6">
        <f t="shared" si="2"/>
        <v>-0.44786012070768821</v>
      </c>
      <c r="O8" s="6">
        <f t="shared" si="3"/>
        <v>0.92762578422886932</v>
      </c>
      <c r="P8" s="6">
        <f t="shared" si="4"/>
        <v>-1.3754859049365575</v>
      </c>
    </row>
    <row r="9" spans="1:16" ht="15" x14ac:dyDescent="0.25">
      <c r="A9" s="9">
        <v>4</v>
      </c>
      <c r="B9" s="10" t="s">
        <v>149</v>
      </c>
      <c r="C9" s="11">
        <v>1826.400000000004</v>
      </c>
      <c r="D9" s="11">
        <v>1852.214452000002</v>
      </c>
      <c r="E9" s="11">
        <v>2021.2700000000011</v>
      </c>
      <c r="F9" s="11">
        <v>2733.2999999999975</v>
      </c>
      <c r="G9" s="11">
        <v>2792.4000000000092</v>
      </c>
      <c r="J9" s="4">
        <f t="shared" si="0"/>
        <v>59.100000000011732</v>
      </c>
      <c r="K9" s="4">
        <v>23.384501311461008</v>
      </c>
      <c r="L9" s="4">
        <f t="shared" si="1"/>
        <v>35.715498688550724</v>
      </c>
      <c r="N9" s="6">
        <f t="shared" si="2"/>
        <v>1.0753290820793904</v>
      </c>
      <c r="O9" s="6">
        <f t="shared" si="3"/>
        <v>0.42685943969951179</v>
      </c>
      <c r="P9" s="6">
        <f t="shared" si="4"/>
        <v>0.64846964237987859</v>
      </c>
    </row>
    <row r="10" spans="1:16" ht="15" x14ac:dyDescent="0.25">
      <c r="A10" s="9">
        <v>5</v>
      </c>
      <c r="B10" s="10" t="s">
        <v>150</v>
      </c>
      <c r="C10" s="11">
        <v>1157.6000000000065</v>
      </c>
      <c r="D10" s="11">
        <v>1226.9899999999959</v>
      </c>
      <c r="E10" s="11">
        <v>1579.7239999999899</v>
      </c>
      <c r="F10" s="11">
        <v>1931.267499999987</v>
      </c>
      <c r="G10" s="11">
        <v>1937.8250000000028</v>
      </c>
      <c r="J10" s="4">
        <f t="shared" si="0"/>
        <v>6.557500000015807</v>
      </c>
      <c r="K10" s="4">
        <v>26.54151169461079</v>
      </c>
      <c r="L10" s="4">
        <f t="shared" si="1"/>
        <v>-19.984011694594983</v>
      </c>
      <c r="N10" s="6">
        <f t="shared" si="2"/>
        <v>0.16962805601028474</v>
      </c>
      <c r="O10" s="6">
        <f t="shared" si="3"/>
        <v>0.68480784328777133</v>
      </c>
      <c r="P10" s="6">
        <f t="shared" si="4"/>
        <v>-0.51517978727748659</v>
      </c>
    </row>
    <row r="11" spans="1:16" ht="15" x14ac:dyDescent="0.25">
      <c r="A11" s="9">
        <v>6</v>
      </c>
      <c r="B11" s="10" t="s">
        <v>151</v>
      </c>
      <c r="C11" s="11">
        <v>694.45000000000027</v>
      </c>
      <c r="D11" s="11">
        <v>706.70000000000721</v>
      </c>
      <c r="E11" s="11">
        <v>728.49999999999898</v>
      </c>
      <c r="F11" s="11">
        <v>771.55575000000135</v>
      </c>
      <c r="G11" s="11">
        <v>785.80500000000075</v>
      </c>
      <c r="J11" s="4">
        <f t="shared" si="0"/>
        <v>14.249249999999392</v>
      </c>
      <c r="K11" s="4">
        <v>1.7148410504755702</v>
      </c>
      <c r="L11" s="4">
        <f t="shared" si="1"/>
        <v>12.534408949523822</v>
      </c>
      <c r="N11" s="6">
        <f t="shared" si="2"/>
        <v>0.91918575331211283</v>
      </c>
      <c r="O11" s="6">
        <f t="shared" si="3"/>
        <v>0.11106710479971138</v>
      </c>
      <c r="P11" s="6">
        <f t="shared" si="4"/>
        <v>0.80811864851240145</v>
      </c>
    </row>
    <row r="12" spans="1:16" ht="15" x14ac:dyDescent="0.25">
      <c r="A12" s="9">
        <v>7</v>
      </c>
      <c r="B12" s="10" t="s">
        <v>152</v>
      </c>
      <c r="C12" s="11">
        <v>1239.6000000000004</v>
      </c>
      <c r="D12" s="11">
        <v>1136.7600000000007</v>
      </c>
      <c r="E12" s="11">
        <v>1068.761466917568</v>
      </c>
      <c r="F12" s="11">
        <v>1189.3968595002941</v>
      </c>
      <c r="G12" s="11">
        <v>1073.6000000000004</v>
      </c>
      <c r="J12" s="4">
        <f t="shared" si="0"/>
        <v>-115.79685950029375</v>
      </c>
      <c r="K12" s="4">
        <v>-6.0155979177795871</v>
      </c>
      <c r="L12" s="4">
        <f t="shared" si="1"/>
        <v>-109.78126158251416</v>
      </c>
      <c r="N12" s="6">
        <f t="shared" si="2"/>
        <v>-4.9925071433424728</v>
      </c>
      <c r="O12" s="6">
        <f t="shared" si="3"/>
        <v>-0.25320495088249073</v>
      </c>
      <c r="P12" s="6">
        <f t="shared" si="4"/>
        <v>-4.7393021924599825</v>
      </c>
    </row>
    <row r="13" spans="1:16" ht="15" x14ac:dyDescent="0.25">
      <c r="A13" s="9">
        <v>8</v>
      </c>
      <c r="B13" s="10" t="s">
        <v>153</v>
      </c>
      <c r="C13" s="11">
        <v>5249.799999999942</v>
      </c>
      <c r="D13" s="11">
        <v>5482.0462000000152</v>
      </c>
      <c r="E13" s="11">
        <v>6019.9150000000354</v>
      </c>
      <c r="F13" s="11">
        <v>6365.6938276871069</v>
      </c>
      <c r="G13" s="11">
        <v>5555.5999999999904</v>
      </c>
      <c r="J13" s="4">
        <f t="shared" si="0"/>
        <v>-810.09382768711657</v>
      </c>
      <c r="K13" s="4">
        <v>148.39660360563721</v>
      </c>
      <c r="L13" s="4">
        <f t="shared" si="1"/>
        <v>-958.49043129275378</v>
      </c>
      <c r="N13" s="6">
        <f t="shared" si="2"/>
        <v>-6.5794087843774278</v>
      </c>
      <c r="O13" s="6">
        <f t="shared" si="3"/>
        <v>1.1588814275018455</v>
      </c>
      <c r="P13" s="6">
        <f t="shared" si="4"/>
        <v>-7.7382902118792734</v>
      </c>
    </row>
    <row r="14" spans="1:16" ht="15" x14ac:dyDescent="0.25">
      <c r="A14" s="9">
        <v>9</v>
      </c>
      <c r="B14" s="10" t="s">
        <v>154</v>
      </c>
      <c r="C14" s="11">
        <v>2304.8696999999952</v>
      </c>
      <c r="D14" s="11">
        <v>2479.0400000000027</v>
      </c>
      <c r="E14" s="11">
        <v>2697.5707372506049</v>
      </c>
      <c r="F14" s="11">
        <v>3079.9761139209209</v>
      </c>
      <c r="G14" s="11">
        <v>3189.786806361094</v>
      </c>
      <c r="J14" s="4">
        <f t="shared" si="0"/>
        <v>109.81069244017317</v>
      </c>
      <c r="K14" s="4">
        <v>83.35354112183586</v>
      </c>
      <c r="L14" s="4">
        <f t="shared" si="1"/>
        <v>26.45715131833731</v>
      </c>
      <c r="N14" s="6">
        <f t="shared" si="2"/>
        <v>1.7670427357735941</v>
      </c>
      <c r="O14" s="6">
        <f t="shared" si="3"/>
        <v>1.3441191143557907</v>
      </c>
      <c r="P14" s="6">
        <f t="shared" si="4"/>
        <v>0.42292362141780337</v>
      </c>
    </row>
    <row r="15" spans="1:16" ht="15" x14ac:dyDescent="0.25">
      <c r="A15" s="9">
        <v>10</v>
      </c>
      <c r="B15" s="10" t="s">
        <v>155</v>
      </c>
      <c r="C15" s="11">
        <v>989.5000015223452</v>
      </c>
      <c r="D15" s="11">
        <v>1144.8677256593978</v>
      </c>
      <c r="E15" s="11">
        <v>1190.0991858407128</v>
      </c>
      <c r="F15" s="11">
        <v>1996.3247999999849</v>
      </c>
      <c r="G15" s="11">
        <v>2226.8749999999882</v>
      </c>
      <c r="J15" s="4">
        <f t="shared" si="0"/>
        <v>230.55020000000331</v>
      </c>
      <c r="K15" s="4">
        <v>35.832762881301051</v>
      </c>
      <c r="L15" s="4">
        <f t="shared" si="1"/>
        <v>194.71743711870226</v>
      </c>
      <c r="N15" s="6">
        <f t="shared" si="2"/>
        <v>5.6166331359938981</v>
      </c>
      <c r="O15" s="6">
        <f t="shared" si="3"/>
        <v>0.89347675613777877</v>
      </c>
      <c r="P15" s="6">
        <f t="shared" si="4"/>
        <v>4.7231563798561194</v>
      </c>
    </row>
    <row r="16" spans="1:16" ht="15" x14ac:dyDescent="0.25">
      <c r="A16" s="9">
        <v>11</v>
      </c>
      <c r="B16" s="10" t="s">
        <v>156</v>
      </c>
      <c r="C16" s="11">
        <v>1958.9620000000418</v>
      </c>
      <c r="D16" s="11">
        <v>2162.4622743405776</v>
      </c>
      <c r="E16" s="11">
        <v>2252.4409090540007</v>
      </c>
      <c r="F16" s="11">
        <v>2741.2891128595197</v>
      </c>
      <c r="G16" s="11">
        <v>2947.007600000034</v>
      </c>
      <c r="J16" s="4">
        <f t="shared" si="0"/>
        <v>205.7184871405143</v>
      </c>
      <c r="K16" s="4">
        <v>38.471472172746871</v>
      </c>
      <c r="L16" s="4">
        <f t="shared" si="1"/>
        <v>167.24701496776743</v>
      </c>
      <c r="N16" s="6">
        <f t="shared" si="2"/>
        <v>3.6843494936228405</v>
      </c>
      <c r="O16" s="6">
        <f t="shared" si="3"/>
        <v>0.69925920941542596</v>
      </c>
      <c r="P16" s="6">
        <f t="shared" si="4"/>
        <v>2.9850902842074145</v>
      </c>
    </row>
    <row r="17" spans="1:16" ht="15" x14ac:dyDescent="0.25">
      <c r="A17" s="9">
        <v>12</v>
      </c>
      <c r="B17" s="10" t="s">
        <v>157</v>
      </c>
      <c r="C17" s="11">
        <v>12271.963000000018</v>
      </c>
      <c r="D17" s="11">
        <v>12659.699996693833</v>
      </c>
      <c r="E17" s="11">
        <v>13775.9193</v>
      </c>
      <c r="F17" s="11">
        <v>16396.363831136252</v>
      </c>
      <c r="G17" s="11">
        <v>18228.219499999963</v>
      </c>
      <c r="J17" s="4">
        <f t="shared" si="0"/>
        <v>1831.8556688637109</v>
      </c>
      <c r="K17" s="4">
        <v>781.46438545802812</v>
      </c>
      <c r="L17" s="4">
        <f t="shared" si="1"/>
        <v>1050.3912834056828</v>
      </c>
      <c r="N17" s="6">
        <f t="shared" si="2"/>
        <v>5.4382894120917902</v>
      </c>
      <c r="O17" s="6">
        <f t="shared" si="3"/>
        <v>2.3553044376548593</v>
      </c>
      <c r="P17" s="6">
        <f t="shared" si="4"/>
        <v>3.0829849744369309</v>
      </c>
    </row>
    <row r="18" spans="1:16" ht="15" x14ac:dyDescent="0.25">
      <c r="A18" s="9">
        <v>13</v>
      </c>
      <c r="B18" s="10" t="s">
        <v>158</v>
      </c>
      <c r="C18" s="11">
        <v>5627.6559877999998</v>
      </c>
      <c r="D18" s="11">
        <v>6315.9906033061534</v>
      </c>
      <c r="E18" s="11">
        <v>6916.7699999999968</v>
      </c>
      <c r="F18" s="11">
        <v>8308.7576628040551</v>
      </c>
      <c r="G18" s="11">
        <v>9355.3389999999999</v>
      </c>
      <c r="J18" s="4">
        <f t="shared" si="0"/>
        <v>1046.5813371959448</v>
      </c>
      <c r="K18" s="4">
        <v>79.328253856403535</v>
      </c>
      <c r="L18" s="4">
        <f t="shared" si="1"/>
        <v>967.25308333954126</v>
      </c>
      <c r="N18" s="6">
        <f t="shared" si="2"/>
        <v>6.111320332321446</v>
      </c>
      <c r="O18" s="6">
        <f t="shared" si="3"/>
        <v>0.47624330890083666</v>
      </c>
      <c r="P18" s="6">
        <f t="shared" si="4"/>
        <v>5.6350770234206093</v>
      </c>
    </row>
    <row r="19" spans="1:16" ht="15" x14ac:dyDescent="0.25">
      <c r="A19" s="9">
        <v>14</v>
      </c>
      <c r="B19" s="10" t="s">
        <v>159</v>
      </c>
      <c r="C19" s="11">
        <v>2347.900000000001</v>
      </c>
      <c r="D19" s="11">
        <v>2815.61</v>
      </c>
      <c r="E19" s="11">
        <v>3284.4</v>
      </c>
      <c r="F19" s="11">
        <v>4335.9650000000001</v>
      </c>
      <c r="G19" s="11">
        <v>4090.7749999999996</v>
      </c>
      <c r="J19" s="4">
        <f t="shared" si="0"/>
        <v>-245.19000000000051</v>
      </c>
      <c r="K19" s="4">
        <v>-74.036723168480421</v>
      </c>
      <c r="L19" s="4">
        <f t="shared" si="1"/>
        <v>-171.15327683152009</v>
      </c>
      <c r="N19" s="6">
        <f t="shared" si="2"/>
        <v>-2.8685409189055378</v>
      </c>
      <c r="O19" s="6">
        <f t="shared" si="3"/>
        <v>-0.85742730080583529</v>
      </c>
      <c r="P19" s="6">
        <f t="shared" si="4"/>
        <v>-2.0111136180997025</v>
      </c>
    </row>
    <row r="20" spans="1:16" ht="15" x14ac:dyDescent="0.25">
      <c r="A20" s="9">
        <v>15</v>
      </c>
      <c r="B20" s="10" t="s">
        <v>160</v>
      </c>
      <c r="C20" s="11">
        <v>1141</v>
      </c>
      <c r="D20" s="11">
        <v>1143</v>
      </c>
      <c r="E20" s="11">
        <v>1214</v>
      </c>
      <c r="F20" s="11">
        <v>1914.9999999999977</v>
      </c>
      <c r="G20" s="11">
        <v>2033.7399999999998</v>
      </c>
      <c r="J20" s="4">
        <f t="shared" si="0"/>
        <v>118.74000000000206</v>
      </c>
      <c r="K20" s="4">
        <v>-19.601965703999895</v>
      </c>
      <c r="L20" s="4">
        <f t="shared" si="1"/>
        <v>138.34196570400195</v>
      </c>
      <c r="N20" s="6">
        <f t="shared" si="2"/>
        <v>3.0536375841297536</v>
      </c>
      <c r="O20" s="6">
        <f t="shared" si="3"/>
        <v>-0.51311711700151585</v>
      </c>
      <c r="P20" s="6">
        <f t="shared" si="4"/>
        <v>3.5667547011312695</v>
      </c>
    </row>
    <row r="21" spans="1:16" ht="15" x14ac:dyDescent="0.25">
      <c r="A21" s="9">
        <v>16</v>
      </c>
      <c r="B21" s="10" t="s">
        <v>161</v>
      </c>
      <c r="C21" s="11">
        <v>1057.5</v>
      </c>
      <c r="D21" s="11">
        <v>665.20000000000061</v>
      </c>
      <c r="E21" s="11">
        <v>541.19999999999993</v>
      </c>
      <c r="F21" s="11">
        <v>481.07000000000005</v>
      </c>
      <c r="G21" s="11">
        <v>472.68999999999977</v>
      </c>
      <c r="J21" s="4">
        <f t="shared" si="0"/>
        <v>-8.3800000000002797</v>
      </c>
      <c r="K21" s="4">
        <v>-0.48765166070194255</v>
      </c>
      <c r="L21" s="4">
        <f t="shared" si="1"/>
        <v>-7.8923483392983371</v>
      </c>
      <c r="N21" s="6">
        <f t="shared" si="2"/>
        <v>-0.87480150634373643</v>
      </c>
      <c r="O21" s="6">
        <f t="shared" si="3"/>
        <v>-5.0696915648362761E-2</v>
      </c>
      <c r="P21" s="6">
        <f t="shared" si="4"/>
        <v>-0.82410459069537367</v>
      </c>
    </row>
    <row r="22" spans="1:16" ht="15" x14ac:dyDescent="0.25">
      <c r="A22" s="9">
        <v>17</v>
      </c>
      <c r="B22" s="10" t="s">
        <v>162</v>
      </c>
      <c r="C22" s="11">
        <v>1290.9999999999995</v>
      </c>
      <c r="D22" s="11">
        <v>1247.0000000000002</v>
      </c>
      <c r="E22" s="11">
        <v>1227.4000000000015</v>
      </c>
      <c r="F22" s="11">
        <v>1118.1648027923211</v>
      </c>
      <c r="G22" s="11">
        <v>77.309999999999974</v>
      </c>
      <c r="J22" s="4">
        <f t="shared" si="0"/>
        <v>-1040.8548027923212</v>
      </c>
      <c r="K22" s="4">
        <v>10.860163306293316</v>
      </c>
      <c r="L22" s="4">
        <f t="shared" si="1"/>
        <v>-1051.7149660986145</v>
      </c>
      <c r="N22" s="6">
        <f t="shared" si="2"/>
        <v>-73.705499340009368</v>
      </c>
      <c r="O22" s="6">
        <f t="shared" si="3"/>
        <v>0.4844509843846545</v>
      </c>
      <c r="P22" s="6">
        <f t="shared" si="4"/>
        <v>-74.189950324394019</v>
      </c>
    </row>
    <row r="23" spans="1:16" ht="15" x14ac:dyDescent="0.25">
      <c r="A23" s="9">
        <v>18</v>
      </c>
      <c r="B23" s="10" t="s">
        <v>163</v>
      </c>
      <c r="C23" s="11">
        <v>1351.6000000000001</v>
      </c>
      <c r="D23" s="11">
        <v>1490.2000000000016</v>
      </c>
      <c r="E23" s="11">
        <v>1602.7500000000002</v>
      </c>
      <c r="F23" s="11">
        <v>1777.6660919619881</v>
      </c>
      <c r="G23" s="11">
        <v>2774.7607499999858</v>
      </c>
      <c r="J23" s="4">
        <f t="shared" si="0"/>
        <v>997.09465803799776</v>
      </c>
      <c r="K23" s="4">
        <v>-0.5645791536978777</v>
      </c>
      <c r="L23" s="4">
        <f t="shared" si="1"/>
        <v>997.65923719169564</v>
      </c>
      <c r="N23" s="6">
        <f t="shared" si="2"/>
        <v>24.936022938983982</v>
      </c>
      <c r="O23" s="6">
        <f t="shared" si="3"/>
        <v>-1.5881047356203215E-2</v>
      </c>
      <c r="P23" s="6">
        <f t="shared" si="4"/>
        <v>24.951903986340184</v>
      </c>
    </row>
    <row r="24" spans="1:16" ht="15" x14ac:dyDescent="0.25">
      <c r="A24" s="9">
        <v>19</v>
      </c>
      <c r="B24" s="10" t="s">
        <v>164</v>
      </c>
      <c r="C24" s="11">
        <v>2023.2000061035308</v>
      </c>
      <c r="D24" s="11">
        <v>2291.000000000005</v>
      </c>
      <c r="E24" s="11">
        <v>2494.4940000000033</v>
      </c>
      <c r="F24" s="11">
        <v>3195.3000000000175</v>
      </c>
      <c r="G24" s="11">
        <v>3278.2500000000073</v>
      </c>
      <c r="J24" s="4">
        <f t="shared" si="0"/>
        <v>82.949999999989814</v>
      </c>
      <c r="K24" s="4">
        <v>51.729204937722898</v>
      </c>
      <c r="L24" s="4">
        <f t="shared" si="1"/>
        <v>31.220795062266916</v>
      </c>
      <c r="N24" s="6">
        <f t="shared" si="2"/>
        <v>1.2896837666853678</v>
      </c>
      <c r="O24" s="6">
        <f t="shared" si="3"/>
        <v>0.80620786258700505</v>
      </c>
      <c r="P24" s="6">
        <f t="shared" si="4"/>
        <v>0.48347590409836272</v>
      </c>
    </row>
    <row r="26" spans="1:16" x14ac:dyDescent="0.2">
      <c r="B26" t="s">
        <v>130</v>
      </c>
      <c r="C26" s="4">
        <f>SUM(C6:C24)</f>
        <v>63444.300695426027</v>
      </c>
      <c r="D26" s="4">
        <f>SUM(D6:D24)</f>
        <v>67816.090599999894</v>
      </c>
      <c r="E26" s="4">
        <f>SUM(E6:E24)</f>
        <v>74447.398567813012</v>
      </c>
      <c r="F26" s="4">
        <f>SUM(F6:F24)</f>
        <v>89380.762136856851</v>
      </c>
      <c r="G26" s="4">
        <f>SUM(G6:G24)</f>
        <v>94227.554655354907</v>
      </c>
      <c r="J26" s="4">
        <f>G26-F26</f>
        <v>4846.7925184980559</v>
      </c>
      <c r="K26" s="4">
        <f>SUM(K6:K24)</f>
        <v>1792.4711784232113</v>
      </c>
      <c r="L26" s="4">
        <f t="shared" si="1"/>
        <v>3054.3213400748446</v>
      </c>
      <c r="N26" s="6">
        <f>100*((1+J26/F26)^(1/2)-1)</f>
        <v>2.6755253363122566</v>
      </c>
      <c r="O26" s="6">
        <f>100*((1+K26/F26)^(1/2)-1)</f>
        <v>0.99773901651905028</v>
      </c>
      <c r="P26" s="6">
        <f>N26-O26</f>
        <v>1.6777863197932064</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1"/>
  <sheetViews>
    <sheetView workbookViewId="0">
      <selection activeCell="G4" sqref="G4"/>
    </sheetView>
  </sheetViews>
  <sheetFormatPr defaultRowHeight="12.75" x14ac:dyDescent="0.2"/>
  <cols>
    <col min="1" max="1" width="13.5" customWidth="1"/>
    <col min="2" max="2" width="18.6640625" customWidth="1"/>
    <col min="3" max="3" width="11.33203125" customWidth="1"/>
    <col min="11" max="11" width="15.33203125" customWidth="1"/>
    <col min="14" max="14" width="13.33203125" customWidth="1"/>
    <col min="15" max="15" width="12.1640625" customWidth="1"/>
    <col min="17" max="21" width="10.1640625" bestFit="1" customWidth="1"/>
  </cols>
  <sheetData>
    <row r="1" spans="1:35" x14ac:dyDescent="0.2">
      <c r="A1" s="33" t="s">
        <v>364</v>
      </c>
    </row>
    <row r="2" spans="1:35" x14ac:dyDescent="0.2">
      <c r="A2" t="s">
        <v>127</v>
      </c>
    </row>
    <row r="3" spans="1:35" x14ac:dyDescent="0.2">
      <c r="A3" t="s">
        <v>190</v>
      </c>
      <c r="C3" t="s">
        <v>346</v>
      </c>
      <c r="J3" t="s">
        <v>135</v>
      </c>
      <c r="M3" t="s">
        <v>136</v>
      </c>
      <c r="N3" s="6"/>
      <c r="Q3" t="s">
        <v>365</v>
      </c>
      <c r="Y3" t="s">
        <v>367</v>
      </c>
      <c r="AE3" t="s">
        <v>347</v>
      </c>
    </row>
    <row r="5" spans="1:35" ht="15" x14ac:dyDescent="0.25">
      <c r="A5" s="12" t="s">
        <v>188</v>
      </c>
      <c r="B5" s="12" t="s">
        <v>189</v>
      </c>
      <c r="C5" s="12" t="s">
        <v>141</v>
      </c>
      <c r="D5" s="12" t="s">
        <v>142</v>
      </c>
      <c r="E5" s="12" t="s">
        <v>143</v>
      </c>
      <c r="F5" s="12" t="s">
        <v>144</v>
      </c>
      <c r="G5" s="12" t="s">
        <v>145</v>
      </c>
      <c r="J5" s="1" t="s">
        <v>133</v>
      </c>
      <c r="K5" s="1" t="s">
        <v>134</v>
      </c>
      <c r="M5" s="1" t="s">
        <v>133</v>
      </c>
      <c r="N5" s="1" t="s">
        <v>134</v>
      </c>
      <c r="O5" s="7" t="s">
        <v>137</v>
      </c>
      <c r="Q5" s="12" t="s">
        <v>141</v>
      </c>
      <c r="R5" s="12" t="s">
        <v>142</v>
      </c>
      <c r="S5" s="12" t="s">
        <v>143</v>
      </c>
      <c r="T5" s="12" t="s">
        <v>144</v>
      </c>
      <c r="U5" s="12" t="s">
        <v>145</v>
      </c>
      <c r="W5" s="12" t="s">
        <v>188</v>
      </c>
      <c r="X5" s="12" t="s">
        <v>189</v>
      </c>
      <c r="Y5" s="12" t="s">
        <v>141</v>
      </c>
      <c r="Z5" s="12" t="s">
        <v>142</v>
      </c>
      <c r="AA5" s="12" t="s">
        <v>143</v>
      </c>
      <c r="AB5" s="12" t="s">
        <v>144</v>
      </c>
      <c r="AC5" s="12" t="s">
        <v>145</v>
      </c>
      <c r="AE5" s="12" t="s">
        <v>141</v>
      </c>
      <c r="AF5" s="12" t="s">
        <v>142</v>
      </c>
      <c r="AG5" s="12" t="s">
        <v>143</v>
      </c>
      <c r="AH5" s="12" t="s">
        <v>144</v>
      </c>
      <c r="AI5" s="12" t="s">
        <v>145</v>
      </c>
    </row>
    <row r="6" spans="1:35" ht="15" x14ac:dyDescent="0.25">
      <c r="A6" s="13" t="s">
        <v>165</v>
      </c>
      <c r="B6" s="13" t="s">
        <v>166</v>
      </c>
      <c r="C6" s="14">
        <v>681.70629820989973</v>
      </c>
      <c r="D6" s="14">
        <v>768.81551092503832</v>
      </c>
      <c r="E6" s="14">
        <v>844.48418419166956</v>
      </c>
      <c r="F6" s="14">
        <v>878.27465079622607</v>
      </c>
      <c r="G6" s="14">
        <v>843.45645658450167</v>
      </c>
      <c r="J6" s="4">
        <f>G6-F6</f>
        <v>-34.818194211724403</v>
      </c>
      <c r="K6" s="4">
        <v>-39.038731406674174</v>
      </c>
      <c r="M6" s="6">
        <f>100*((1+J6/F6)^(1/2)-1)</f>
        <v>-2.0022376013770438</v>
      </c>
      <c r="N6" s="6">
        <f>100*((1+K6/F6)^(1/2)-1)</f>
        <v>-2.2477285805424962</v>
      </c>
      <c r="O6" s="6">
        <f>M6-N6</f>
        <v>0.24549097916545248</v>
      </c>
      <c r="Q6" s="14">
        <v>103464.5</v>
      </c>
      <c r="R6" s="14">
        <v>97490</v>
      </c>
      <c r="S6" s="14">
        <v>93420</v>
      </c>
      <c r="T6" s="14">
        <v>92993.5</v>
      </c>
      <c r="U6" s="14">
        <v>88860</v>
      </c>
      <c r="W6" s="13" t="s">
        <v>165</v>
      </c>
      <c r="X6" s="13" t="s">
        <v>166</v>
      </c>
      <c r="Y6" s="14">
        <f>C6*1000000/Q6</f>
        <v>6588.7942068042639</v>
      </c>
      <c r="Z6" s="14">
        <f t="shared" ref="Z6:Z47" si="0">D6*1000000/R6</f>
        <v>7886.0961219103328</v>
      </c>
      <c r="AA6" s="14">
        <f t="shared" ref="AA6:AA47" si="1">E6*1000000/S6</f>
        <v>9039.6508691037197</v>
      </c>
      <c r="AB6" s="14">
        <f t="shared" ref="AB6:AB47" si="2">F6*1000000/T6</f>
        <v>9444.473547035288</v>
      </c>
      <c r="AC6" s="14">
        <f t="shared" ref="AC6:AC47" si="3">G6*1000000/U6</f>
        <v>9491.970026834364</v>
      </c>
      <c r="AF6" s="6">
        <f>100*((Z6/Y6)^(1/2)-1)</f>
        <v>9.4027053702240515</v>
      </c>
      <c r="AG6" s="6">
        <f>100*((AA6/Z6)^(1/2)-1)</f>
        <v>7.0643280263840369</v>
      </c>
      <c r="AH6" s="6">
        <f>100*((AB6/AA6)^(1/4)-1)</f>
        <v>1.1012497923493347</v>
      </c>
      <c r="AI6" s="6">
        <f>100*((AC6/AB6)^(1/2)-1)</f>
        <v>0.25113583101492587</v>
      </c>
    </row>
    <row r="7" spans="1:35" ht="15" x14ac:dyDescent="0.25">
      <c r="A7" s="13" t="s">
        <v>165</v>
      </c>
      <c r="B7" s="13" t="s">
        <v>167</v>
      </c>
      <c r="C7" s="14">
        <v>1460.1397734839925</v>
      </c>
      <c r="D7" s="14">
        <v>1641.9204810380429</v>
      </c>
      <c r="E7" s="14">
        <v>1813.2528288251115</v>
      </c>
      <c r="F7" s="14">
        <v>2303.8313539003552</v>
      </c>
      <c r="G7" s="14">
        <v>2264.1275684129064</v>
      </c>
      <c r="J7" s="4">
        <f t="shared" ref="J7:J47" si="4">G7-F7</f>
        <v>-39.70378548744884</v>
      </c>
      <c r="K7" s="4">
        <v>-21.869233817794793</v>
      </c>
      <c r="M7" s="6">
        <f t="shared" ref="M7:M47" si="5">100*((1+J7/F7)^(1/2)-1)</f>
        <v>-0.86543525334139559</v>
      </c>
      <c r="N7" s="6">
        <f t="shared" ref="N7:N47" si="6">100*((1+K7/F7)^(1/2)-1)</f>
        <v>-0.47575922332683263</v>
      </c>
      <c r="O7" s="6">
        <f t="shared" ref="O7:O47" si="7">M7-N7</f>
        <v>-0.38967603001456297</v>
      </c>
      <c r="Q7" s="14">
        <v>419582</v>
      </c>
      <c r="R7" s="14">
        <v>413713</v>
      </c>
      <c r="S7" s="14">
        <v>395848.5</v>
      </c>
      <c r="T7" s="14">
        <v>378244</v>
      </c>
      <c r="U7" s="14">
        <v>374653.5</v>
      </c>
      <c r="W7" s="13" t="s">
        <v>165</v>
      </c>
      <c r="X7" s="13" t="s">
        <v>167</v>
      </c>
      <c r="Y7" s="14">
        <f t="shared" ref="Y7:Y47" si="8">C7*1000000/Q7</f>
        <v>3479.9866855203336</v>
      </c>
      <c r="Z7" s="14">
        <f t="shared" si="0"/>
        <v>3968.7427782981026</v>
      </c>
      <c r="AA7" s="14">
        <f t="shared" si="1"/>
        <v>4580.6737396380468</v>
      </c>
      <c r="AB7" s="14">
        <f t="shared" si="2"/>
        <v>6090.860275114358</v>
      </c>
      <c r="AC7" s="14">
        <f t="shared" si="3"/>
        <v>6043.2574856845222</v>
      </c>
      <c r="AF7" s="6">
        <f t="shared" ref="AF7:AF47" si="9">100*((Z7/Y7)^(1/2)-1)</f>
        <v>6.7917454885868311</v>
      </c>
      <c r="AG7" s="6">
        <f t="shared" ref="AG7:AG47" si="10">100*((AA7/Z7)^(1/2)-1)</f>
        <v>7.4331238216464479</v>
      </c>
      <c r="AH7" s="6">
        <f t="shared" ref="AH7:AH47" si="11">100*((AB7/AA7)^(1/4)-1)</f>
        <v>7.3834416907283096</v>
      </c>
      <c r="AI7" s="6">
        <f t="shared" ref="AI7:AI47" si="12">100*((AC7/AB7)^(1/2)-1)</f>
        <v>-0.3915388120256158</v>
      </c>
    </row>
    <row r="8" spans="1:35" ht="15" x14ac:dyDescent="0.25">
      <c r="A8" s="13" t="s">
        <v>165</v>
      </c>
      <c r="B8" s="13" t="s">
        <v>168</v>
      </c>
      <c r="C8" s="14">
        <v>968.02900132379887</v>
      </c>
      <c r="D8" s="14">
        <v>1078.9870143790224</v>
      </c>
      <c r="E8" s="14">
        <v>1295.6714088123595</v>
      </c>
      <c r="F8" s="14">
        <v>1566.6394154651825</v>
      </c>
      <c r="G8" s="14">
        <v>1550.1810133823126</v>
      </c>
      <c r="J8" s="4">
        <f t="shared" si="4"/>
        <v>-16.458402082869952</v>
      </c>
      <c r="K8" s="4">
        <v>-54.184719105485556</v>
      </c>
      <c r="M8" s="6">
        <f t="shared" si="5"/>
        <v>-0.52666416416485839</v>
      </c>
      <c r="N8" s="6">
        <f t="shared" si="6"/>
        <v>-1.7445468450154711</v>
      </c>
      <c r="O8" s="6">
        <f t="shared" si="7"/>
        <v>1.2178826808506127</v>
      </c>
      <c r="Q8" s="14">
        <v>504140</v>
      </c>
      <c r="R8" s="14">
        <v>508315</v>
      </c>
      <c r="S8" s="14">
        <v>515629</v>
      </c>
      <c r="T8" s="14">
        <v>499803.5</v>
      </c>
      <c r="U8" s="14">
        <v>482517</v>
      </c>
      <c r="W8" s="13" t="s">
        <v>165</v>
      </c>
      <c r="X8" s="13" t="s">
        <v>168</v>
      </c>
      <c r="Y8" s="14">
        <f t="shared" si="8"/>
        <v>1920.1590854203175</v>
      </c>
      <c r="Z8" s="14">
        <f t="shared" si="0"/>
        <v>2122.6739607901054</v>
      </c>
      <c r="AA8" s="14">
        <f t="shared" si="1"/>
        <v>2512.797784477521</v>
      </c>
      <c r="AB8" s="14">
        <f t="shared" si="2"/>
        <v>3134.510693632963</v>
      </c>
      <c r="AC8" s="14">
        <f t="shared" si="3"/>
        <v>3212.6971969532938</v>
      </c>
      <c r="AF8" s="6">
        <f t="shared" si="9"/>
        <v>5.141226873544591</v>
      </c>
      <c r="AG8" s="6">
        <f t="shared" si="10"/>
        <v>8.8020614808603348</v>
      </c>
      <c r="AH8" s="6">
        <f t="shared" si="11"/>
        <v>5.6824940474760721</v>
      </c>
      <c r="AI8" s="6">
        <f t="shared" si="12"/>
        <v>1.2395064515448251</v>
      </c>
    </row>
    <row r="9" spans="1:35" ht="15" x14ac:dyDescent="0.25">
      <c r="A9" s="13" t="s">
        <v>165</v>
      </c>
      <c r="B9" s="13" t="s">
        <v>169</v>
      </c>
      <c r="C9" s="14">
        <v>954.48178688683004</v>
      </c>
      <c r="D9" s="14">
        <v>1063.3472498227659</v>
      </c>
      <c r="E9" s="14">
        <v>1445.6202773683558</v>
      </c>
      <c r="F9" s="14">
        <v>1814.31096003486</v>
      </c>
      <c r="G9" s="14">
        <v>1898.6778699660426</v>
      </c>
      <c r="J9" s="4">
        <f t="shared" si="4"/>
        <v>84.36690993118259</v>
      </c>
      <c r="K9" s="4">
        <v>22.031951362740529</v>
      </c>
      <c r="M9" s="6">
        <f t="shared" si="5"/>
        <v>2.2986216603662957</v>
      </c>
      <c r="N9" s="6">
        <f t="shared" si="6"/>
        <v>0.6053391358417981</v>
      </c>
      <c r="O9" s="6">
        <f t="shared" si="7"/>
        <v>1.6932825245244976</v>
      </c>
      <c r="Q9" s="14">
        <v>514239</v>
      </c>
      <c r="R9" s="14">
        <v>513548</v>
      </c>
      <c r="S9" s="14">
        <v>502763.5</v>
      </c>
      <c r="T9" s="14">
        <v>513323</v>
      </c>
      <c r="U9" s="14">
        <v>519556.5</v>
      </c>
      <c r="W9" s="13" t="s">
        <v>165</v>
      </c>
      <c r="X9" s="13" t="s">
        <v>169</v>
      </c>
      <c r="Y9" s="14">
        <f t="shared" si="8"/>
        <v>1856.1054040763731</v>
      </c>
      <c r="Z9" s="14">
        <f t="shared" si="0"/>
        <v>2070.5897984662893</v>
      </c>
      <c r="AA9" s="14">
        <f t="shared" si="1"/>
        <v>2875.3485035575491</v>
      </c>
      <c r="AB9" s="14">
        <f t="shared" si="2"/>
        <v>3534.4431479494588</v>
      </c>
      <c r="AC9" s="14">
        <f t="shared" si="3"/>
        <v>3654.4203950216051</v>
      </c>
      <c r="AF9" s="6">
        <f t="shared" si="9"/>
        <v>5.6198915899120516</v>
      </c>
      <c r="AG9" s="6">
        <f t="shared" si="10"/>
        <v>17.841485954706716</v>
      </c>
      <c r="AH9" s="6">
        <f t="shared" si="11"/>
        <v>5.2949705569247829</v>
      </c>
      <c r="AI9" s="6">
        <f t="shared" si="12"/>
        <v>1.6830940972606623</v>
      </c>
    </row>
    <row r="10" spans="1:35" ht="15" x14ac:dyDescent="0.25">
      <c r="A10" s="13" t="s">
        <v>165</v>
      </c>
      <c r="B10" s="13" t="s">
        <v>170</v>
      </c>
      <c r="C10" s="14">
        <v>922.38519265082414</v>
      </c>
      <c r="D10" s="14">
        <v>1045.2522053067214</v>
      </c>
      <c r="E10" s="14">
        <v>1315.1991183253278</v>
      </c>
      <c r="F10" s="14">
        <v>1714.0776128373482</v>
      </c>
      <c r="G10" s="14">
        <v>1781.8961029872764</v>
      </c>
      <c r="J10" s="4">
        <f t="shared" si="4"/>
        <v>67.818490149928266</v>
      </c>
      <c r="K10" s="4">
        <v>-14.51240371523113</v>
      </c>
      <c r="M10" s="6">
        <f t="shared" si="5"/>
        <v>1.9590892901166113</v>
      </c>
      <c r="N10" s="6">
        <f t="shared" si="6"/>
        <v>-0.42422968489334023</v>
      </c>
      <c r="O10" s="6">
        <f t="shared" si="7"/>
        <v>2.3833189750099515</v>
      </c>
      <c r="Q10" s="14">
        <v>494740.5</v>
      </c>
      <c r="R10" s="14">
        <v>503326</v>
      </c>
      <c r="S10" s="14">
        <v>511959.5</v>
      </c>
      <c r="T10" s="14">
        <v>512957</v>
      </c>
      <c r="U10" s="14">
        <v>508614</v>
      </c>
      <c r="W10" s="13" t="s">
        <v>165</v>
      </c>
      <c r="X10" s="13" t="s">
        <v>170</v>
      </c>
      <c r="Y10" s="14">
        <f t="shared" si="8"/>
        <v>1864.3818176414184</v>
      </c>
      <c r="Z10" s="14">
        <f t="shared" si="0"/>
        <v>2076.6902669576407</v>
      </c>
      <c r="AA10" s="14">
        <f t="shared" si="1"/>
        <v>2568.9514860556897</v>
      </c>
      <c r="AB10" s="14">
        <f t="shared" si="2"/>
        <v>3341.5619883096406</v>
      </c>
      <c r="AC10" s="14">
        <f t="shared" si="3"/>
        <v>3503.4350273238183</v>
      </c>
      <c r="AF10" s="6">
        <f t="shared" si="9"/>
        <v>5.5403267268282042</v>
      </c>
      <c r="AG10" s="6">
        <f t="shared" si="10"/>
        <v>11.222355301120789</v>
      </c>
      <c r="AH10" s="6">
        <f t="shared" si="11"/>
        <v>6.7943814827630122</v>
      </c>
      <c r="AI10" s="6">
        <f t="shared" si="12"/>
        <v>2.3934727971150815</v>
      </c>
    </row>
    <row r="11" spans="1:35" ht="15" x14ac:dyDescent="0.25">
      <c r="A11" s="13" t="s">
        <v>165</v>
      </c>
      <c r="B11" s="13" t="s">
        <v>171</v>
      </c>
      <c r="C11" s="14">
        <v>954.64044637485267</v>
      </c>
      <c r="D11" s="14">
        <v>1035.8144018333962</v>
      </c>
      <c r="E11" s="14">
        <v>1176.1563855348488</v>
      </c>
      <c r="F11" s="14">
        <v>1573.0817334342903</v>
      </c>
      <c r="G11" s="14">
        <v>1678.2266579136433</v>
      </c>
      <c r="J11" s="4">
        <f t="shared" si="4"/>
        <v>105.14492447935299</v>
      </c>
      <c r="K11" s="4">
        <v>27.780340098076522</v>
      </c>
      <c r="M11" s="6">
        <f t="shared" si="5"/>
        <v>3.2879513737111177</v>
      </c>
      <c r="N11" s="6">
        <f t="shared" si="6"/>
        <v>0.87912667635978714</v>
      </c>
      <c r="O11" s="6">
        <f t="shared" si="7"/>
        <v>2.4088246973513305</v>
      </c>
      <c r="Q11" s="14">
        <v>490708</v>
      </c>
      <c r="R11" s="14">
        <v>488758.5</v>
      </c>
      <c r="S11" s="14">
        <v>491492.5</v>
      </c>
      <c r="T11" s="14">
        <v>526647.5</v>
      </c>
      <c r="U11" s="14">
        <v>535948</v>
      </c>
      <c r="W11" s="13" t="s">
        <v>165</v>
      </c>
      <c r="X11" s="13" t="s">
        <v>171</v>
      </c>
      <c r="Y11" s="14">
        <f t="shared" si="8"/>
        <v>1945.4348540778888</v>
      </c>
      <c r="Z11" s="14">
        <f t="shared" si="0"/>
        <v>2119.276497152267</v>
      </c>
      <c r="AA11" s="14">
        <f t="shared" si="1"/>
        <v>2393.0301795751693</v>
      </c>
      <c r="AB11" s="14">
        <f t="shared" si="2"/>
        <v>2986.9727539469768</v>
      </c>
      <c r="AC11" s="14">
        <f t="shared" si="3"/>
        <v>3131.3236692993414</v>
      </c>
      <c r="AF11" s="6">
        <f t="shared" si="9"/>
        <v>4.3723506673327917</v>
      </c>
      <c r="AG11" s="6">
        <f t="shared" si="10"/>
        <v>6.2625606246105692</v>
      </c>
      <c r="AH11" s="6">
        <f t="shared" si="11"/>
        <v>5.6989739127716321</v>
      </c>
      <c r="AI11" s="6">
        <f t="shared" si="12"/>
        <v>2.3878326237687375</v>
      </c>
    </row>
    <row r="12" spans="1:35" ht="15" x14ac:dyDescent="0.25">
      <c r="A12" s="13" t="s">
        <v>165</v>
      </c>
      <c r="B12" s="13" t="s">
        <v>172</v>
      </c>
      <c r="C12" s="14">
        <v>1076.7250533402591</v>
      </c>
      <c r="D12" s="14">
        <v>1130.3824897885897</v>
      </c>
      <c r="E12" s="14">
        <v>1158.0258795482689</v>
      </c>
      <c r="F12" s="14">
        <v>1495.8999426706418</v>
      </c>
      <c r="G12" s="14">
        <v>1594.3743697981402</v>
      </c>
      <c r="J12" s="4">
        <f t="shared" si="4"/>
        <v>98.474427127498302</v>
      </c>
      <c r="K12" s="4">
        <v>36.376862345402969</v>
      </c>
      <c r="M12" s="6">
        <f t="shared" si="5"/>
        <v>3.2390214365286996</v>
      </c>
      <c r="N12" s="6">
        <f t="shared" si="6"/>
        <v>1.2085821905837957</v>
      </c>
      <c r="O12" s="6">
        <f t="shared" si="7"/>
        <v>2.0304392459449039</v>
      </c>
      <c r="Q12" s="14">
        <v>513107</v>
      </c>
      <c r="R12" s="14">
        <v>497623</v>
      </c>
      <c r="S12" s="14">
        <v>495433.5</v>
      </c>
      <c r="T12" s="14">
        <v>506750</v>
      </c>
      <c r="U12" s="14">
        <v>519073</v>
      </c>
      <c r="W12" s="13" t="s">
        <v>165</v>
      </c>
      <c r="X12" s="13" t="s">
        <v>172</v>
      </c>
      <c r="Y12" s="14">
        <f t="shared" si="8"/>
        <v>2098.4415596362146</v>
      </c>
      <c r="Z12" s="14">
        <f t="shared" si="0"/>
        <v>2271.563994808499</v>
      </c>
      <c r="AA12" s="14">
        <f t="shared" si="1"/>
        <v>2337.3992262296933</v>
      </c>
      <c r="AB12" s="14">
        <f t="shared" si="2"/>
        <v>2951.9485795177934</v>
      </c>
      <c r="AC12" s="14">
        <f t="shared" si="3"/>
        <v>3071.5802397700131</v>
      </c>
      <c r="AF12" s="6">
        <f t="shared" si="9"/>
        <v>4.0432832835814336</v>
      </c>
      <c r="AG12" s="6">
        <f t="shared" si="10"/>
        <v>1.4387665643906811</v>
      </c>
      <c r="AH12" s="6">
        <f t="shared" si="11"/>
        <v>6.0093015304598651</v>
      </c>
      <c r="AI12" s="6">
        <f t="shared" si="12"/>
        <v>2.0061927575683258</v>
      </c>
    </row>
    <row r="13" spans="1:35" ht="15" x14ac:dyDescent="0.25">
      <c r="A13" s="13" t="s">
        <v>165</v>
      </c>
      <c r="B13" s="13" t="s">
        <v>173</v>
      </c>
      <c r="C13" s="14">
        <v>1432.5553854333953</v>
      </c>
      <c r="D13" s="14">
        <v>1397.7038093751648</v>
      </c>
      <c r="E13" s="14">
        <v>1228.031047060862</v>
      </c>
      <c r="F13" s="14">
        <v>1476.8207722982072</v>
      </c>
      <c r="G13" s="14">
        <v>1527.2066897590801</v>
      </c>
      <c r="J13" s="4">
        <f t="shared" si="4"/>
        <v>50.385917460872861</v>
      </c>
      <c r="K13" s="4">
        <v>2.4865285573789606</v>
      </c>
      <c r="M13" s="6">
        <f t="shared" si="5"/>
        <v>1.6915841280388699</v>
      </c>
      <c r="N13" s="6">
        <f t="shared" si="6"/>
        <v>8.4149777680497806E-2</v>
      </c>
      <c r="O13" s="6">
        <f t="shared" si="7"/>
        <v>1.6074343503583721</v>
      </c>
      <c r="Q13" s="14">
        <v>644532</v>
      </c>
      <c r="R13" s="14">
        <v>581013.5</v>
      </c>
      <c r="S13" s="14">
        <v>523246</v>
      </c>
      <c r="T13" s="14">
        <v>504245.5</v>
      </c>
      <c r="U13" s="14">
        <v>505094.5</v>
      </c>
      <c r="W13" s="13" t="s">
        <v>165</v>
      </c>
      <c r="X13" s="13" t="s">
        <v>173</v>
      </c>
      <c r="Y13" s="14">
        <f t="shared" si="8"/>
        <v>2222.6287995528464</v>
      </c>
      <c r="Z13" s="14">
        <f t="shared" si="0"/>
        <v>2405.6305221396142</v>
      </c>
      <c r="AA13" s="14">
        <f t="shared" si="1"/>
        <v>2346.9477971372203</v>
      </c>
      <c r="AB13" s="14">
        <f t="shared" si="2"/>
        <v>2928.7733302492679</v>
      </c>
      <c r="AC13" s="14">
        <f t="shared" si="3"/>
        <v>3023.6058594165652</v>
      </c>
      <c r="AF13" s="6">
        <f t="shared" si="9"/>
        <v>4.0353647102234769</v>
      </c>
      <c r="AG13" s="6">
        <f t="shared" si="10"/>
        <v>-1.2272257184488766</v>
      </c>
      <c r="AH13" s="6">
        <f t="shared" si="11"/>
        <v>5.6928436904192248</v>
      </c>
      <c r="AI13" s="6">
        <f t="shared" si="12"/>
        <v>1.6060828352230772</v>
      </c>
    </row>
    <row r="14" spans="1:35" ht="15" x14ac:dyDescent="0.25">
      <c r="A14" s="13" t="s">
        <v>165</v>
      </c>
      <c r="B14" s="13" t="s">
        <v>174</v>
      </c>
      <c r="C14" s="14">
        <v>1576.3354910362741</v>
      </c>
      <c r="D14" s="14">
        <v>1680.2847065017677</v>
      </c>
      <c r="E14" s="14">
        <v>1634.6380925856763</v>
      </c>
      <c r="F14" s="14">
        <v>1679.1525876443213</v>
      </c>
      <c r="G14" s="14">
        <v>1609.09457874949</v>
      </c>
      <c r="J14" s="4">
        <f t="shared" si="4"/>
        <v>-70.058008894831346</v>
      </c>
      <c r="K14" s="4">
        <v>-117.07890880761374</v>
      </c>
      <c r="M14" s="6">
        <f t="shared" si="5"/>
        <v>-2.1083374834509727</v>
      </c>
      <c r="N14" s="6">
        <f t="shared" si="6"/>
        <v>-3.5492351924780285</v>
      </c>
      <c r="O14" s="6">
        <f t="shared" si="7"/>
        <v>1.4408977090270558</v>
      </c>
      <c r="Q14" s="14">
        <v>672951</v>
      </c>
      <c r="R14" s="14">
        <v>664894</v>
      </c>
      <c r="S14" s="14">
        <v>647535</v>
      </c>
      <c r="T14" s="14">
        <v>547630</v>
      </c>
      <c r="U14" s="14">
        <v>509446.5</v>
      </c>
      <c r="W14" s="13" t="s">
        <v>165</v>
      </c>
      <c r="X14" s="13" t="s">
        <v>174</v>
      </c>
      <c r="Y14" s="14">
        <f t="shared" si="8"/>
        <v>2342.4223918773791</v>
      </c>
      <c r="Z14" s="14">
        <f t="shared" si="0"/>
        <v>2527.1467429421346</v>
      </c>
      <c r="AA14" s="14">
        <f t="shared" si="1"/>
        <v>2524.4011406112045</v>
      </c>
      <c r="AB14" s="14">
        <f t="shared" si="2"/>
        <v>3066.2173139607426</v>
      </c>
      <c r="AC14" s="14">
        <f t="shared" si="3"/>
        <v>3158.5153274180702</v>
      </c>
      <c r="AF14" s="6">
        <f t="shared" si="9"/>
        <v>3.868204629026506</v>
      </c>
      <c r="AG14" s="6">
        <f t="shared" si="10"/>
        <v>-5.4336941047750109E-2</v>
      </c>
      <c r="AH14" s="6">
        <f t="shared" si="11"/>
        <v>4.9811053057960519</v>
      </c>
      <c r="AI14" s="6">
        <f t="shared" si="12"/>
        <v>1.493920459731668</v>
      </c>
    </row>
    <row r="15" spans="1:35" ht="15" x14ac:dyDescent="0.25">
      <c r="A15" s="13" t="s">
        <v>165</v>
      </c>
      <c r="B15" s="13" t="s">
        <v>175</v>
      </c>
      <c r="C15" s="14">
        <v>1643.018260245801</v>
      </c>
      <c r="D15" s="14">
        <v>1780.2456220001382</v>
      </c>
      <c r="E15" s="14">
        <v>1872.4874403003471</v>
      </c>
      <c r="F15" s="14">
        <v>2129.9053506301625</v>
      </c>
      <c r="G15" s="14">
        <v>2109.589935747847</v>
      </c>
      <c r="J15" s="4">
        <f t="shared" si="4"/>
        <v>-20.315414882315508</v>
      </c>
      <c r="K15" s="4">
        <v>-80.362645667956713</v>
      </c>
      <c r="M15" s="6">
        <f t="shared" si="5"/>
        <v>-0.47805153170541459</v>
      </c>
      <c r="N15" s="6">
        <f t="shared" si="6"/>
        <v>-1.904669746114851</v>
      </c>
      <c r="O15" s="6">
        <f t="shared" si="7"/>
        <v>1.4266182144094364</v>
      </c>
      <c r="Q15" s="14">
        <v>650613.5</v>
      </c>
      <c r="R15" s="14">
        <v>664498.5</v>
      </c>
      <c r="S15" s="14">
        <v>661929.5</v>
      </c>
      <c r="T15" s="14">
        <v>651076</v>
      </c>
      <c r="U15" s="14">
        <v>626510.5</v>
      </c>
      <c r="W15" s="13" t="s">
        <v>165</v>
      </c>
      <c r="X15" s="13" t="s">
        <v>175</v>
      </c>
      <c r="Y15" s="14">
        <f t="shared" si="8"/>
        <v>2525.3368708854041</v>
      </c>
      <c r="Z15" s="14">
        <f t="shared" si="0"/>
        <v>2679.0814757296489</v>
      </c>
      <c r="AA15" s="14">
        <f t="shared" si="1"/>
        <v>2828.8321343894586</v>
      </c>
      <c r="AB15" s="14">
        <f t="shared" si="2"/>
        <v>3271.3621000162229</v>
      </c>
      <c r="AC15" s="14">
        <f t="shared" si="3"/>
        <v>3367.2060336544191</v>
      </c>
      <c r="AF15" s="6">
        <f t="shared" si="9"/>
        <v>2.9990694154851782</v>
      </c>
      <c r="AG15" s="6">
        <f t="shared" si="10"/>
        <v>2.7568133474675793</v>
      </c>
      <c r="AH15" s="6">
        <f t="shared" si="11"/>
        <v>3.7003829755689166</v>
      </c>
      <c r="AI15" s="6">
        <f t="shared" si="12"/>
        <v>1.4543181726560661</v>
      </c>
    </row>
    <row r="16" spans="1:35" ht="15" x14ac:dyDescent="0.25">
      <c r="A16" s="13" t="s">
        <v>165</v>
      </c>
      <c r="B16" s="13" t="s">
        <v>176</v>
      </c>
      <c r="C16" s="14">
        <v>1676.4761160820501</v>
      </c>
      <c r="D16" s="14">
        <v>1838.5320325977834</v>
      </c>
      <c r="E16" s="14">
        <v>2022.4019145049119</v>
      </c>
      <c r="F16" s="14">
        <v>2452.6726654358408</v>
      </c>
      <c r="G16" s="14">
        <v>2507.6688761633536</v>
      </c>
      <c r="J16" s="4">
        <f t="shared" si="4"/>
        <v>54.996210727512789</v>
      </c>
      <c r="K16" s="4">
        <v>-18.677609823065268</v>
      </c>
      <c r="M16" s="6">
        <f t="shared" si="5"/>
        <v>1.1149332241212839</v>
      </c>
      <c r="N16" s="6">
        <f t="shared" si="6"/>
        <v>-0.3814880108750196</v>
      </c>
      <c r="O16" s="6">
        <f t="shared" si="7"/>
        <v>1.4964212349963035</v>
      </c>
      <c r="Q16" s="14">
        <v>593449</v>
      </c>
      <c r="R16" s="14">
        <v>609868</v>
      </c>
      <c r="S16" s="14">
        <v>626722.5</v>
      </c>
      <c r="T16" s="14">
        <v>655136.5</v>
      </c>
      <c r="U16" s="14">
        <v>650147.5</v>
      </c>
      <c r="W16" s="13" t="s">
        <v>165</v>
      </c>
      <c r="X16" s="13" t="s">
        <v>176</v>
      </c>
      <c r="Y16" s="14">
        <f t="shared" si="8"/>
        <v>2824.9708333522344</v>
      </c>
      <c r="Z16" s="14">
        <f t="shared" si="0"/>
        <v>3014.6392868584403</v>
      </c>
      <c r="AA16" s="14">
        <f t="shared" si="1"/>
        <v>3226.9495901374403</v>
      </c>
      <c r="AB16" s="14">
        <f t="shared" si="2"/>
        <v>3743.7582327283562</v>
      </c>
      <c r="AC16" s="14">
        <f t="shared" si="3"/>
        <v>3857.0768574259741</v>
      </c>
      <c r="AF16" s="6">
        <f t="shared" si="9"/>
        <v>3.3024669967995912</v>
      </c>
      <c r="AG16" s="6">
        <f t="shared" si="10"/>
        <v>3.4614148763994601</v>
      </c>
      <c r="AH16" s="6">
        <f t="shared" si="11"/>
        <v>3.7836411452763397</v>
      </c>
      <c r="AI16" s="6">
        <f t="shared" si="12"/>
        <v>1.5021517638809989</v>
      </c>
    </row>
    <row r="17" spans="1:35" ht="15" x14ac:dyDescent="0.25">
      <c r="A17" s="13" t="s">
        <v>165</v>
      </c>
      <c r="B17" s="13" t="s">
        <v>177</v>
      </c>
      <c r="C17" s="14">
        <v>1792.2437874507284</v>
      </c>
      <c r="D17" s="14">
        <v>1939.7696588027522</v>
      </c>
      <c r="E17" s="14">
        <v>2144.0173482586524</v>
      </c>
      <c r="F17" s="14">
        <v>2557.8997009545396</v>
      </c>
      <c r="G17" s="14">
        <v>2719.7268641637002</v>
      </c>
      <c r="J17" s="4">
        <f t="shared" si="4"/>
        <v>161.82716320916052</v>
      </c>
      <c r="K17" s="4">
        <v>78.718050713683169</v>
      </c>
      <c r="M17" s="6">
        <f t="shared" si="5"/>
        <v>3.1147729772387001</v>
      </c>
      <c r="N17" s="6">
        <f t="shared" si="6"/>
        <v>1.5270647094255407</v>
      </c>
      <c r="O17" s="6">
        <f t="shared" si="7"/>
        <v>1.5877082678131593</v>
      </c>
      <c r="Q17" s="14">
        <v>566674</v>
      </c>
      <c r="R17" s="14">
        <v>563290</v>
      </c>
      <c r="S17" s="14">
        <v>571864.5</v>
      </c>
      <c r="T17" s="14">
        <v>605891.5</v>
      </c>
      <c r="U17" s="14">
        <v>624537.5</v>
      </c>
      <c r="W17" s="13" t="s">
        <v>165</v>
      </c>
      <c r="X17" s="13" t="s">
        <v>177</v>
      </c>
      <c r="Y17" s="14">
        <f t="shared" si="8"/>
        <v>3162.7422247195536</v>
      </c>
      <c r="Z17" s="14">
        <f t="shared" si="0"/>
        <v>3443.6429881637387</v>
      </c>
      <c r="AA17" s="14">
        <f t="shared" si="1"/>
        <v>3749.1702112277512</v>
      </c>
      <c r="AB17" s="14">
        <f t="shared" si="2"/>
        <v>4221.7124698969037</v>
      </c>
      <c r="AC17" s="14">
        <f t="shared" si="3"/>
        <v>4354.785523949643</v>
      </c>
      <c r="AF17" s="6">
        <f t="shared" si="9"/>
        <v>4.3463259132533683</v>
      </c>
      <c r="AG17" s="6">
        <f t="shared" si="10"/>
        <v>4.3418466287836521</v>
      </c>
      <c r="AH17" s="6">
        <f t="shared" si="11"/>
        <v>3.0121314577584934</v>
      </c>
      <c r="AI17" s="6">
        <f t="shared" si="12"/>
        <v>1.5638276082904135</v>
      </c>
    </row>
    <row r="18" spans="1:35" ht="15" x14ac:dyDescent="0.25">
      <c r="A18" s="13" t="s">
        <v>165</v>
      </c>
      <c r="B18" s="13" t="s">
        <v>178</v>
      </c>
      <c r="C18" s="14">
        <v>1936.7552605115077</v>
      </c>
      <c r="D18" s="14">
        <v>2180.518995368765</v>
      </c>
      <c r="E18" s="14">
        <v>2402.0725105404063</v>
      </c>
      <c r="F18" s="14">
        <v>2766.1014736094539</v>
      </c>
      <c r="G18" s="14">
        <v>2930.9691774176931</v>
      </c>
      <c r="J18" s="4">
        <f t="shared" si="4"/>
        <v>164.86770380823918</v>
      </c>
      <c r="K18" s="4">
        <v>59.111971094081127</v>
      </c>
      <c r="M18" s="6">
        <f t="shared" si="5"/>
        <v>2.9370153246812691</v>
      </c>
      <c r="N18" s="6">
        <f t="shared" si="6"/>
        <v>1.0628585741821572</v>
      </c>
      <c r="O18" s="6">
        <f t="shared" si="7"/>
        <v>1.8741567504991119</v>
      </c>
      <c r="Q18" s="14">
        <v>537442.5</v>
      </c>
      <c r="R18" s="14">
        <v>571700</v>
      </c>
      <c r="S18" s="14">
        <v>555132.5</v>
      </c>
      <c r="T18" s="14">
        <v>550324</v>
      </c>
      <c r="U18" s="14">
        <v>562084.5</v>
      </c>
      <c r="W18" s="13" t="s">
        <v>165</v>
      </c>
      <c r="X18" s="13" t="s">
        <v>178</v>
      </c>
      <c r="Y18" s="14">
        <f t="shared" si="8"/>
        <v>3603.651107814339</v>
      </c>
      <c r="Z18" s="14">
        <f t="shared" si="0"/>
        <v>3814.0965460359716</v>
      </c>
      <c r="AA18" s="14">
        <f t="shared" si="1"/>
        <v>4327.0255489282399</v>
      </c>
      <c r="AB18" s="14">
        <f t="shared" si="2"/>
        <v>5026.3144504136726</v>
      </c>
      <c r="AC18" s="14">
        <f t="shared" si="3"/>
        <v>5214.463621426481</v>
      </c>
      <c r="AF18" s="6">
        <f t="shared" si="9"/>
        <v>2.8784641838002667</v>
      </c>
      <c r="AG18" s="6">
        <f t="shared" si="10"/>
        <v>6.5120856129000204</v>
      </c>
      <c r="AH18" s="6">
        <f t="shared" si="11"/>
        <v>3.8161810127354423</v>
      </c>
      <c r="AI18" s="6">
        <f t="shared" si="12"/>
        <v>1.8544466057461406</v>
      </c>
    </row>
    <row r="19" spans="1:35" ht="15" x14ac:dyDescent="0.25">
      <c r="A19" s="13" t="s">
        <v>165</v>
      </c>
      <c r="B19" s="13" t="s">
        <v>179</v>
      </c>
      <c r="C19" s="14">
        <v>1585.7508335700959</v>
      </c>
      <c r="D19" s="14">
        <v>1807.729358384212</v>
      </c>
      <c r="E19" s="14">
        <v>2418.972575865178</v>
      </c>
      <c r="F19" s="14">
        <v>3121.3777463981546</v>
      </c>
      <c r="G19" s="14">
        <v>3119.5322453016838</v>
      </c>
      <c r="J19" s="4">
        <f t="shared" si="4"/>
        <v>-1.8455010964707981</v>
      </c>
      <c r="K19" s="4">
        <v>-116.15354706217249</v>
      </c>
      <c r="M19" s="6">
        <f t="shared" si="5"/>
        <v>-2.9566654747381627E-2</v>
      </c>
      <c r="N19" s="6">
        <f t="shared" si="6"/>
        <v>-1.87825259340062</v>
      </c>
      <c r="O19" s="6">
        <f t="shared" si="7"/>
        <v>1.8486859386532384</v>
      </c>
      <c r="Q19" s="14">
        <v>392272</v>
      </c>
      <c r="R19" s="14">
        <v>417040.5</v>
      </c>
      <c r="S19" s="14">
        <v>481807.5</v>
      </c>
      <c r="T19" s="14">
        <v>544887.5</v>
      </c>
      <c r="U19" s="14">
        <v>524611</v>
      </c>
      <c r="W19" s="13" t="s">
        <v>165</v>
      </c>
      <c r="X19" s="13" t="s">
        <v>179</v>
      </c>
      <c r="Y19" s="14">
        <f t="shared" si="8"/>
        <v>4042.47775413513</v>
      </c>
      <c r="Z19" s="14">
        <f t="shared" si="0"/>
        <v>4334.6614019123135</v>
      </c>
      <c r="AA19" s="14">
        <f t="shared" si="1"/>
        <v>5020.6204259277365</v>
      </c>
      <c r="AB19" s="14">
        <f t="shared" si="2"/>
        <v>5728.4811018754417</v>
      </c>
      <c r="AC19" s="14">
        <f t="shared" si="3"/>
        <v>5946.3721601370999</v>
      </c>
      <c r="AF19" s="6">
        <f t="shared" si="9"/>
        <v>3.550874278365268</v>
      </c>
      <c r="AG19" s="6">
        <f t="shared" si="10"/>
        <v>7.6220115194443494</v>
      </c>
      <c r="AH19" s="6">
        <f t="shared" si="11"/>
        <v>3.3523899946416469</v>
      </c>
      <c r="AI19" s="6">
        <f t="shared" si="12"/>
        <v>1.8840735999051228</v>
      </c>
    </row>
    <row r="20" spans="1:35" ht="15" x14ac:dyDescent="0.25">
      <c r="A20" s="13" t="s">
        <v>165</v>
      </c>
      <c r="B20" s="13" t="s">
        <v>180</v>
      </c>
      <c r="C20" s="14">
        <v>1687.8810347960671</v>
      </c>
      <c r="D20" s="14">
        <v>1841.7739111670544</v>
      </c>
      <c r="E20" s="14">
        <v>2181.8319950287378</v>
      </c>
      <c r="F20" s="14">
        <v>2746.6643967597065</v>
      </c>
      <c r="G20" s="14">
        <v>3288.4462935172473</v>
      </c>
      <c r="J20" s="4">
        <f t="shared" si="4"/>
        <v>541.78189675754084</v>
      </c>
      <c r="K20" s="4">
        <v>438.70190546681215</v>
      </c>
      <c r="M20" s="6">
        <f t="shared" si="5"/>
        <v>9.418958758507511</v>
      </c>
      <c r="N20" s="6">
        <f t="shared" si="6"/>
        <v>7.6903755923397821</v>
      </c>
      <c r="O20" s="6">
        <f t="shared" si="7"/>
        <v>1.7285831661677289</v>
      </c>
      <c r="Q20" s="14">
        <v>316462.5</v>
      </c>
      <c r="R20" s="14">
        <v>333753</v>
      </c>
      <c r="S20" s="14">
        <v>350963.5</v>
      </c>
      <c r="T20" s="14">
        <v>411857</v>
      </c>
      <c r="U20" s="14">
        <v>477639.5</v>
      </c>
      <c r="W20" s="13" t="s">
        <v>165</v>
      </c>
      <c r="X20" s="13" t="s">
        <v>180</v>
      </c>
      <c r="Y20" s="14">
        <f t="shared" si="8"/>
        <v>5333.5893977835194</v>
      </c>
      <c r="Z20" s="14">
        <f t="shared" si="0"/>
        <v>5518.3741005086231</v>
      </c>
      <c r="AA20" s="14">
        <f t="shared" si="1"/>
        <v>6216.6920350085911</v>
      </c>
      <c r="AB20" s="14">
        <f t="shared" si="2"/>
        <v>6668.975874538266</v>
      </c>
      <c r="AC20" s="14">
        <f t="shared" si="3"/>
        <v>6884.7871533180296</v>
      </c>
      <c r="AF20" s="6">
        <f t="shared" si="9"/>
        <v>1.7175239749673388</v>
      </c>
      <c r="AG20" s="6">
        <f t="shared" si="10"/>
        <v>6.1387839289481327</v>
      </c>
      <c r="AH20" s="6">
        <f t="shared" si="11"/>
        <v>1.7712123707323446</v>
      </c>
      <c r="AI20" s="6">
        <f t="shared" si="12"/>
        <v>1.6051417377456634</v>
      </c>
    </row>
    <row r="21" spans="1:35" ht="15" x14ac:dyDescent="0.25">
      <c r="A21" s="13" t="s">
        <v>165</v>
      </c>
      <c r="B21" s="13" t="s">
        <v>181</v>
      </c>
      <c r="C21" s="14">
        <v>1855.7495887838081</v>
      </c>
      <c r="D21" s="14">
        <v>1951.1417521719213</v>
      </c>
      <c r="E21" s="14">
        <v>2206.9602848157006</v>
      </c>
      <c r="F21" s="14">
        <v>2641.7261530606775</v>
      </c>
      <c r="G21" s="14">
        <v>2914.111625906839</v>
      </c>
      <c r="J21" s="4">
        <f t="shared" si="4"/>
        <v>272.38547284616152</v>
      </c>
      <c r="K21" s="4">
        <v>169.77742121710207</v>
      </c>
      <c r="M21" s="6">
        <f t="shared" si="5"/>
        <v>5.0289911475031035</v>
      </c>
      <c r="N21" s="6">
        <f t="shared" si="6"/>
        <v>3.1633465984709508</v>
      </c>
      <c r="O21" s="6">
        <f t="shared" si="7"/>
        <v>1.8656445490321527</v>
      </c>
      <c r="Q21" s="14">
        <v>258602</v>
      </c>
      <c r="R21" s="14">
        <v>264966.5</v>
      </c>
      <c r="S21" s="14">
        <v>272674.5</v>
      </c>
      <c r="T21" s="14">
        <v>306328.5</v>
      </c>
      <c r="U21" s="14">
        <v>326015.5</v>
      </c>
      <c r="W21" s="13" t="s">
        <v>165</v>
      </c>
      <c r="X21" s="13" t="s">
        <v>181</v>
      </c>
      <c r="Y21" s="14">
        <f t="shared" si="8"/>
        <v>7176.0836682771524</v>
      </c>
      <c r="Z21" s="14">
        <f t="shared" si="0"/>
        <v>7363.7299514162023</v>
      </c>
      <c r="AA21" s="14">
        <f t="shared" si="1"/>
        <v>8093.7538523613339</v>
      </c>
      <c r="AB21" s="14">
        <f t="shared" si="2"/>
        <v>8623.8340639564303</v>
      </c>
      <c r="AC21" s="14">
        <f t="shared" si="3"/>
        <v>8938.5677242549482</v>
      </c>
      <c r="AF21" s="6">
        <f t="shared" si="9"/>
        <v>1.2990050648707507</v>
      </c>
      <c r="AG21" s="6">
        <f t="shared" si="10"/>
        <v>4.8397724286722621</v>
      </c>
      <c r="AH21" s="6">
        <f t="shared" si="11"/>
        <v>1.598571038987906</v>
      </c>
      <c r="AI21" s="6">
        <f t="shared" si="12"/>
        <v>1.8084374058680019</v>
      </c>
    </row>
    <row r="22" spans="1:35" ht="15" x14ac:dyDescent="0.25">
      <c r="A22" s="13" t="s">
        <v>165</v>
      </c>
      <c r="B22" s="13" t="s">
        <v>182</v>
      </c>
      <c r="C22" s="14">
        <v>1817.6105090926749</v>
      </c>
      <c r="D22" s="14">
        <v>1911.4638315559289</v>
      </c>
      <c r="E22" s="14">
        <v>2191.3780471663217</v>
      </c>
      <c r="F22" s="14">
        <v>2548.8151010002989</v>
      </c>
      <c r="G22" s="14">
        <v>2791.7630874602955</v>
      </c>
      <c r="J22" s="4">
        <f t="shared" si="4"/>
        <v>242.94798645999663</v>
      </c>
      <c r="K22" s="4">
        <v>137.48542441497148</v>
      </c>
      <c r="M22" s="6">
        <f t="shared" si="5"/>
        <v>4.6574417442715177</v>
      </c>
      <c r="N22" s="6">
        <f t="shared" si="6"/>
        <v>2.6616246333946991</v>
      </c>
      <c r="O22" s="6">
        <f t="shared" si="7"/>
        <v>1.9958171108768186</v>
      </c>
      <c r="Q22" s="14">
        <v>184885.5</v>
      </c>
      <c r="R22" s="14">
        <v>192785.5</v>
      </c>
      <c r="S22" s="14">
        <v>203552.5</v>
      </c>
      <c r="T22" s="14">
        <v>221807.5</v>
      </c>
      <c r="U22" s="14">
        <v>233772</v>
      </c>
      <c r="W22" s="13" t="s">
        <v>165</v>
      </c>
      <c r="X22" s="13" t="s">
        <v>182</v>
      </c>
      <c r="Y22" s="14">
        <f t="shared" si="8"/>
        <v>9831.0062665415899</v>
      </c>
      <c r="Z22" s="14">
        <f t="shared" si="0"/>
        <v>9914.9771718097527</v>
      </c>
      <c r="AA22" s="14">
        <f t="shared" si="1"/>
        <v>10765.665109327185</v>
      </c>
      <c r="AB22" s="14">
        <f t="shared" si="2"/>
        <v>11491.113244594069</v>
      </c>
      <c r="AC22" s="14">
        <f t="shared" si="3"/>
        <v>11942.247520919082</v>
      </c>
      <c r="AF22" s="6">
        <f t="shared" si="9"/>
        <v>0.42616369418428945</v>
      </c>
      <c r="AG22" s="6">
        <f t="shared" si="10"/>
        <v>4.2016446583622358</v>
      </c>
      <c r="AH22" s="6">
        <f t="shared" si="11"/>
        <v>1.6436634792880378</v>
      </c>
      <c r="AI22" s="6">
        <f t="shared" si="12"/>
        <v>1.9440731802213396</v>
      </c>
    </row>
    <row r="23" spans="1:35" ht="15" x14ac:dyDescent="0.25">
      <c r="A23" s="13" t="s">
        <v>165</v>
      </c>
      <c r="B23" s="13" t="s">
        <v>183</v>
      </c>
      <c r="C23" s="14">
        <v>1551.5265376263992</v>
      </c>
      <c r="D23" s="14">
        <v>1628.7695176234727</v>
      </c>
      <c r="E23" s="14">
        <v>1797.1220619171424</v>
      </c>
      <c r="F23" s="14">
        <v>2242.6047151282619</v>
      </c>
      <c r="G23" s="14">
        <v>2503.4870039163548</v>
      </c>
      <c r="J23" s="4">
        <f t="shared" si="4"/>
        <v>260.88228878809286</v>
      </c>
      <c r="K23" s="4">
        <v>155.59275900977264</v>
      </c>
      <c r="M23" s="6">
        <f t="shared" si="5"/>
        <v>5.6565207021431751</v>
      </c>
      <c r="N23" s="6">
        <f t="shared" si="6"/>
        <v>3.4108493482179147</v>
      </c>
      <c r="O23" s="6">
        <f t="shared" si="7"/>
        <v>2.2456713539252604</v>
      </c>
      <c r="Q23" s="14">
        <v>111783.5</v>
      </c>
      <c r="R23" s="14">
        <v>119710</v>
      </c>
      <c r="S23" s="14">
        <v>124380</v>
      </c>
      <c r="T23" s="14">
        <v>141884.5</v>
      </c>
      <c r="U23" s="14">
        <v>151728.5</v>
      </c>
      <c r="W23" s="13" t="s">
        <v>165</v>
      </c>
      <c r="X23" s="13" t="s">
        <v>183</v>
      </c>
      <c r="Y23" s="14">
        <f t="shared" si="8"/>
        <v>13879.74555839099</v>
      </c>
      <c r="Z23" s="14">
        <f t="shared" si="0"/>
        <v>13605.960384458045</v>
      </c>
      <c r="AA23" s="14">
        <f t="shared" si="1"/>
        <v>14448.641758459096</v>
      </c>
      <c r="AB23" s="14">
        <f t="shared" si="2"/>
        <v>15805.847115987031</v>
      </c>
      <c r="AC23" s="14">
        <f t="shared" si="3"/>
        <v>16499.78088438464</v>
      </c>
      <c r="AF23" s="6">
        <f t="shared" si="9"/>
        <v>-0.99118818116749052</v>
      </c>
      <c r="AG23" s="6">
        <f t="shared" si="10"/>
        <v>3.0502169819853986</v>
      </c>
      <c r="AH23" s="6">
        <f t="shared" si="11"/>
        <v>2.2698663511019346</v>
      </c>
      <c r="AI23" s="6">
        <f t="shared" si="12"/>
        <v>2.1716013049687399</v>
      </c>
    </row>
    <row r="24" spans="1:35" ht="15" x14ac:dyDescent="0.25">
      <c r="A24" s="13" t="s">
        <v>165</v>
      </c>
      <c r="B24" s="13" t="s">
        <v>184</v>
      </c>
      <c r="C24" s="14">
        <v>937.96934485029783</v>
      </c>
      <c r="D24" s="14">
        <v>993.91316743653044</v>
      </c>
      <c r="E24" s="14">
        <v>1220.7515236172549</v>
      </c>
      <c r="F24" s="14">
        <v>1547.8399928135671</v>
      </c>
      <c r="G24" s="14">
        <v>1742.5837205930404</v>
      </c>
      <c r="J24" s="4">
        <f t="shared" si="4"/>
        <v>194.74372777947337</v>
      </c>
      <c r="K24" s="4">
        <v>113.47235118593949</v>
      </c>
      <c r="M24" s="6">
        <f t="shared" si="5"/>
        <v>6.1044978587609711</v>
      </c>
      <c r="N24" s="6">
        <f t="shared" si="6"/>
        <v>3.6006819504802889</v>
      </c>
      <c r="O24" s="6">
        <f t="shared" si="7"/>
        <v>2.5038159082806821</v>
      </c>
      <c r="Q24" s="14">
        <v>45211</v>
      </c>
      <c r="R24" s="14">
        <v>48370</v>
      </c>
      <c r="S24" s="14">
        <v>55978.5</v>
      </c>
      <c r="T24" s="14">
        <v>68237.5</v>
      </c>
      <c r="U24" s="14">
        <v>73240</v>
      </c>
      <c r="W24" s="13" t="s">
        <v>165</v>
      </c>
      <c r="X24" s="13" t="s">
        <v>184</v>
      </c>
      <c r="Y24" s="14">
        <f t="shared" si="8"/>
        <v>20746.485254701242</v>
      </c>
      <c r="Z24" s="14">
        <f t="shared" si="0"/>
        <v>20548.132467160027</v>
      </c>
      <c r="AA24" s="14">
        <f t="shared" si="1"/>
        <v>21807.506875269166</v>
      </c>
      <c r="AB24" s="14">
        <f t="shared" si="2"/>
        <v>22683.128672849492</v>
      </c>
      <c r="AC24" s="14">
        <f t="shared" si="3"/>
        <v>23792.787009735672</v>
      </c>
      <c r="AF24" s="6">
        <f t="shared" si="9"/>
        <v>-0.47918760085082779</v>
      </c>
      <c r="AG24" s="6">
        <f t="shared" si="10"/>
        <v>3.0188815691925885</v>
      </c>
      <c r="AH24" s="6">
        <f t="shared" si="11"/>
        <v>0.98903784978532361</v>
      </c>
      <c r="AI24" s="6">
        <f t="shared" si="12"/>
        <v>2.416794813645895</v>
      </c>
    </row>
    <row r="25" spans="1:35" ht="15" x14ac:dyDescent="0.25">
      <c r="A25" s="13" t="s">
        <v>165</v>
      </c>
      <c r="B25" s="13" t="s">
        <v>185</v>
      </c>
      <c r="C25" s="14">
        <v>412.79541330168013</v>
      </c>
      <c r="D25" s="14">
        <v>439.78993441188663</v>
      </c>
      <c r="E25" s="14">
        <v>494.10780331651989</v>
      </c>
      <c r="F25" s="14">
        <v>651.19899817409544</v>
      </c>
      <c r="G25" s="14">
        <v>804.01012566509985</v>
      </c>
      <c r="J25" s="4">
        <f t="shared" si="4"/>
        <v>152.81112749100441</v>
      </c>
      <c r="K25" s="4">
        <v>111.39102790739094</v>
      </c>
      <c r="M25" s="6">
        <f t="shared" si="5"/>
        <v>11.115308725850381</v>
      </c>
      <c r="N25" s="6">
        <f t="shared" si="6"/>
        <v>8.2153076714176265</v>
      </c>
      <c r="O25" s="6">
        <f t="shared" si="7"/>
        <v>2.9000010544327548</v>
      </c>
      <c r="Q25" s="14">
        <v>13474.5</v>
      </c>
      <c r="R25" s="14">
        <v>14569</v>
      </c>
      <c r="S25" s="14">
        <v>15303.5</v>
      </c>
      <c r="T25" s="14">
        <v>19862</v>
      </c>
      <c r="U25" s="14">
        <v>23259.5</v>
      </c>
      <c r="W25" s="13" t="s">
        <v>165</v>
      </c>
      <c r="X25" s="13" t="s">
        <v>185</v>
      </c>
      <c r="Y25" s="14">
        <f t="shared" si="8"/>
        <v>30635.30470901927</v>
      </c>
      <c r="Z25" s="14">
        <f t="shared" si="0"/>
        <v>30186.693281068478</v>
      </c>
      <c r="AA25" s="14">
        <f t="shared" si="1"/>
        <v>32287.241697423458</v>
      </c>
      <c r="AB25" s="14">
        <f t="shared" si="2"/>
        <v>32786.17451284339</v>
      </c>
      <c r="AC25" s="14">
        <f t="shared" si="3"/>
        <v>34566.95654098755</v>
      </c>
      <c r="AF25" s="6">
        <f t="shared" si="9"/>
        <v>-0.73488070510205894</v>
      </c>
      <c r="AG25" s="6">
        <f t="shared" si="10"/>
        <v>3.4207543949244412</v>
      </c>
      <c r="AH25" s="6">
        <f t="shared" si="11"/>
        <v>0.38410478550847671</v>
      </c>
      <c r="AI25" s="6">
        <f t="shared" si="12"/>
        <v>2.6798436532090797</v>
      </c>
    </row>
    <row r="26" spans="1:35" ht="15" x14ac:dyDescent="0.25">
      <c r="A26" s="13" t="s">
        <v>165</v>
      </c>
      <c r="B26" s="13" t="s">
        <v>186</v>
      </c>
      <c r="C26" s="14">
        <v>99.514714081770506</v>
      </c>
      <c r="D26" s="14">
        <v>102.98490514931621</v>
      </c>
      <c r="E26" s="14">
        <v>120.21630728963019</v>
      </c>
      <c r="F26" s="14">
        <v>167.43205206868615</v>
      </c>
      <c r="G26" s="14">
        <v>189.93128092810713</v>
      </c>
      <c r="J26" s="4">
        <f t="shared" si="4"/>
        <v>22.499228859420981</v>
      </c>
      <c r="K26" s="4">
        <v>13.384385925248296</v>
      </c>
      <c r="M26" s="6">
        <f t="shared" si="5"/>
        <v>6.5071953520907888</v>
      </c>
      <c r="N26" s="6">
        <f t="shared" si="6"/>
        <v>3.9201236395746575</v>
      </c>
      <c r="O26" s="6">
        <f t="shared" si="7"/>
        <v>2.5870717125161313</v>
      </c>
      <c r="Q26" s="14">
        <v>2358.5</v>
      </c>
      <c r="R26" s="14">
        <v>2461</v>
      </c>
      <c r="S26" s="14">
        <v>2657</v>
      </c>
      <c r="T26" s="14">
        <v>3290</v>
      </c>
      <c r="U26" s="14">
        <v>3553</v>
      </c>
      <c r="W26" s="13" t="s">
        <v>165</v>
      </c>
      <c r="X26" s="13" t="s">
        <v>186</v>
      </c>
      <c r="Y26" s="14">
        <f t="shared" si="8"/>
        <v>42194.069994390717</v>
      </c>
      <c r="Z26" s="14">
        <f t="shared" si="0"/>
        <v>41846.771698218698</v>
      </c>
      <c r="AA26" s="14">
        <f t="shared" si="1"/>
        <v>45245.128825604137</v>
      </c>
      <c r="AB26" s="14">
        <f t="shared" si="2"/>
        <v>50891.201236682726</v>
      </c>
      <c r="AC26" s="14">
        <f t="shared" si="3"/>
        <v>53456.594688462465</v>
      </c>
      <c r="AF26" s="6">
        <f t="shared" si="9"/>
        <v>-0.41239906862542419</v>
      </c>
      <c r="AG26" s="6">
        <f t="shared" si="10"/>
        <v>3.9812262444538282</v>
      </c>
      <c r="AH26" s="6">
        <f t="shared" si="11"/>
        <v>2.9835167314414601</v>
      </c>
      <c r="AI26" s="6">
        <f t="shared" si="12"/>
        <v>2.4894809801122797</v>
      </c>
    </row>
    <row r="27" spans="1:35" ht="15" x14ac:dyDescent="0.25">
      <c r="A27" s="13" t="s">
        <v>187</v>
      </c>
      <c r="B27" s="13" t="s">
        <v>166</v>
      </c>
      <c r="C27" s="14">
        <v>597.15143302089496</v>
      </c>
      <c r="D27" s="14">
        <v>667.53678929084606</v>
      </c>
      <c r="E27" s="14">
        <v>742.26113207440233</v>
      </c>
      <c r="F27" s="14">
        <v>792.84847459406103</v>
      </c>
      <c r="G27" s="14">
        <v>755.74784153198323</v>
      </c>
      <c r="J27" s="4">
        <f t="shared" si="4"/>
        <v>-37.100633062077804</v>
      </c>
      <c r="K27" s="4">
        <v>-39.505651087001183</v>
      </c>
      <c r="M27" s="6">
        <f t="shared" si="5"/>
        <v>-2.3677360114389923</v>
      </c>
      <c r="N27" s="6">
        <f t="shared" si="6"/>
        <v>-2.5232074839421248</v>
      </c>
      <c r="O27" s="6">
        <f t="shared" si="7"/>
        <v>0.15547147250313254</v>
      </c>
      <c r="Q27" s="14">
        <v>98119</v>
      </c>
      <c r="R27" s="14">
        <v>92977.5</v>
      </c>
      <c r="S27" s="14">
        <v>89173.5</v>
      </c>
      <c r="T27" s="14">
        <v>88836.5</v>
      </c>
      <c r="U27" s="14">
        <v>84410</v>
      </c>
      <c r="W27" s="13" t="s">
        <v>187</v>
      </c>
      <c r="X27" s="13" t="s">
        <v>166</v>
      </c>
      <c r="Y27" s="14">
        <f t="shared" si="8"/>
        <v>6085.991836656458</v>
      </c>
      <c r="Z27" s="14">
        <f t="shared" si="0"/>
        <v>7179.5519269806791</v>
      </c>
      <c r="AA27" s="14">
        <f t="shared" si="1"/>
        <v>8323.7860134950661</v>
      </c>
      <c r="AB27" s="14">
        <f t="shared" si="2"/>
        <v>8924.8053963636685</v>
      </c>
      <c r="AC27" s="14">
        <f t="shared" si="3"/>
        <v>8953.2974947516086</v>
      </c>
      <c r="AF27" s="6">
        <f t="shared" si="9"/>
        <v>8.613294660994363</v>
      </c>
      <c r="AG27" s="6">
        <f t="shared" si="10"/>
        <v>7.6742320497979355</v>
      </c>
      <c r="AH27" s="6">
        <f t="shared" si="11"/>
        <v>1.7582107608931086</v>
      </c>
      <c r="AI27" s="6">
        <f t="shared" si="12"/>
        <v>0.15949588460011377</v>
      </c>
    </row>
    <row r="28" spans="1:35" ht="15" x14ac:dyDescent="0.25">
      <c r="A28" s="13" t="s">
        <v>187</v>
      </c>
      <c r="B28" s="13" t="s">
        <v>167</v>
      </c>
      <c r="C28" s="14">
        <v>1262.4931463684306</v>
      </c>
      <c r="D28" s="14">
        <v>1446.9661810793841</v>
      </c>
      <c r="E28" s="14">
        <v>1577.8504137778098</v>
      </c>
      <c r="F28" s="14">
        <v>2012.9185508361566</v>
      </c>
      <c r="G28" s="14">
        <v>1965.6111706347283</v>
      </c>
      <c r="J28" s="4">
        <f t="shared" si="4"/>
        <v>-47.307380201428259</v>
      </c>
      <c r="K28" s="4">
        <v>-21.392841404961928</v>
      </c>
      <c r="M28" s="6">
        <f t="shared" si="5"/>
        <v>-1.1820808230085689</v>
      </c>
      <c r="N28" s="6">
        <f t="shared" si="6"/>
        <v>-0.53280807168928357</v>
      </c>
      <c r="O28" s="6">
        <f t="shared" si="7"/>
        <v>-0.6492727513192853</v>
      </c>
      <c r="Q28" s="14">
        <v>400749</v>
      </c>
      <c r="R28" s="14">
        <v>395208.5</v>
      </c>
      <c r="S28" s="14">
        <v>377862</v>
      </c>
      <c r="T28" s="14">
        <v>360847</v>
      </c>
      <c r="U28" s="14">
        <v>357012</v>
      </c>
      <c r="W28" s="13" t="s">
        <v>187</v>
      </c>
      <c r="X28" s="13" t="s">
        <v>167</v>
      </c>
      <c r="Y28" s="14">
        <f t="shared" si="8"/>
        <v>3150.3338657574459</v>
      </c>
      <c r="Z28" s="14">
        <f t="shared" si="0"/>
        <v>3661.2729257578826</v>
      </c>
      <c r="AA28" s="14">
        <f t="shared" si="1"/>
        <v>4175.7319174137911</v>
      </c>
      <c r="AB28" s="14">
        <f t="shared" si="2"/>
        <v>5578.3158813462678</v>
      </c>
      <c r="AC28" s="14">
        <f t="shared" si="3"/>
        <v>5505.7285767277517</v>
      </c>
      <c r="AF28" s="6">
        <f t="shared" si="9"/>
        <v>7.8047163286901089</v>
      </c>
      <c r="AG28" s="6">
        <f t="shared" si="10"/>
        <v>6.7948358403426612</v>
      </c>
      <c r="AH28" s="6">
        <f t="shared" si="11"/>
        <v>7.5084557085667969</v>
      </c>
      <c r="AI28" s="6">
        <f t="shared" si="12"/>
        <v>-0.65275065952120626</v>
      </c>
    </row>
    <row r="29" spans="1:35" ht="15" x14ac:dyDescent="0.25">
      <c r="A29" s="13" t="s">
        <v>187</v>
      </c>
      <c r="B29" s="13" t="s">
        <v>168</v>
      </c>
      <c r="C29" s="14">
        <v>785.93460563201484</v>
      </c>
      <c r="D29" s="14">
        <v>893.66563706180057</v>
      </c>
      <c r="E29" s="14">
        <v>1037.3784993822508</v>
      </c>
      <c r="F29" s="14">
        <v>1238.7687640352767</v>
      </c>
      <c r="G29" s="14">
        <v>1221.8422489674811</v>
      </c>
      <c r="J29" s="4">
        <f t="shared" si="4"/>
        <v>-16.926515067795663</v>
      </c>
      <c r="K29" s="4">
        <v>-43.096007148563558</v>
      </c>
      <c r="M29" s="6">
        <f t="shared" si="5"/>
        <v>-0.68554902664708095</v>
      </c>
      <c r="N29" s="6">
        <f t="shared" si="6"/>
        <v>-1.7548671932915094</v>
      </c>
      <c r="O29" s="6">
        <f t="shared" si="7"/>
        <v>1.0693181666444285</v>
      </c>
      <c r="Q29" s="14">
        <v>481463.5</v>
      </c>
      <c r="R29" s="14">
        <v>484931.5</v>
      </c>
      <c r="S29" s="14">
        <v>492942</v>
      </c>
      <c r="T29" s="14">
        <v>477157</v>
      </c>
      <c r="U29" s="14">
        <v>460557</v>
      </c>
      <c r="W29" s="13" t="s">
        <v>187</v>
      </c>
      <c r="X29" s="13" t="s">
        <v>168</v>
      </c>
      <c r="Y29" s="14">
        <f t="shared" si="8"/>
        <v>1632.3866827537599</v>
      </c>
      <c r="Z29" s="14">
        <f t="shared" si="0"/>
        <v>1842.8698425691064</v>
      </c>
      <c r="AA29" s="14">
        <f t="shared" si="1"/>
        <v>2104.4636070414995</v>
      </c>
      <c r="AB29" s="14">
        <f t="shared" si="2"/>
        <v>2596.1450089494165</v>
      </c>
      <c r="AC29" s="14">
        <f t="shared" si="3"/>
        <v>2652.9664058248622</v>
      </c>
      <c r="AF29" s="6">
        <f t="shared" si="9"/>
        <v>6.2516810760348429</v>
      </c>
      <c r="AG29" s="6">
        <f t="shared" si="10"/>
        <v>6.8620197514577042</v>
      </c>
      <c r="AH29" s="6">
        <f t="shared" si="11"/>
        <v>5.3893877887645436</v>
      </c>
      <c r="AI29" s="6">
        <f t="shared" si="12"/>
        <v>1.0884184652161011</v>
      </c>
    </row>
    <row r="30" spans="1:35" ht="15" x14ac:dyDescent="0.25">
      <c r="A30" s="13" t="s">
        <v>187</v>
      </c>
      <c r="B30" s="13" t="s">
        <v>169</v>
      </c>
      <c r="C30" s="14">
        <v>820.23219979169005</v>
      </c>
      <c r="D30" s="14">
        <v>939.24739275931381</v>
      </c>
      <c r="E30" s="14">
        <v>1260.5622686501076</v>
      </c>
      <c r="F30" s="14">
        <v>1663.2511329940917</v>
      </c>
      <c r="G30" s="14">
        <v>1732.2239416358448</v>
      </c>
      <c r="J30" s="4">
        <f t="shared" si="4"/>
        <v>68.97280864175309</v>
      </c>
      <c r="K30" s="4">
        <v>19.557490967435115</v>
      </c>
      <c r="M30" s="6">
        <f t="shared" si="5"/>
        <v>2.0523722293467328</v>
      </c>
      <c r="N30" s="6">
        <f t="shared" si="6"/>
        <v>0.58621136617071912</v>
      </c>
      <c r="O30" s="6">
        <f t="shared" si="7"/>
        <v>1.4661608631760137</v>
      </c>
      <c r="Q30" s="14">
        <v>491139</v>
      </c>
      <c r="R30" s="14">
        <v>490395.5</v>
      </c>
      <c r="S30" s="14">
        <v>479531</v>
      </c>
      <c r="T30" s="14">
        <v>490662.5</v>
      </c>
      <c r="U30" s="14">
        <v>496432</v>
      </c>
      <c r="W30" s="13" t="s">
        <v>187</v>
      </c>
      <c r="X30" s="13" t="s">
        <v>169</v>
      </c>
      <c r="Y30" s="14">
        <f t="shared" si="8"/>
        <v>1670.0612246058447</v>
      </c>
      <c r="Z30" s="14">
        <f t="shared" si="0"/>
        <v>1915.2855047799455</v>
      </c>
      <c r="AA30" s="14">
        <f t="shared" si="1"/>
        <v>2628.7398909561794</v>
      </c>
      <c r="AB30" s="14">
        <f t="shared" si="2"/>
        <v>3389.8069100330508</v>
      </c>
      <c r="AC30" s="14">
        <f t="shared" si="3"/>
        <v>3489.347869669652</v>
      </c>
      <c r="AF30" s="6">
        <f t="shared" si="9"/>
        <v>7.0904058788982871</v>
      </c>
      <c r="AG30" s="6">
        <f t="shared" si="10"/>
        <v>17.153979907750248</v>
      </c>
      <c r="AH30" s="6">
        <f t="shared" si="11"/>
        <v>6.5630976218150616</v>
      </c>
      <c r="AI30" s="6">
        <f t="shared" si="12"/>
        <v>1.4576161516200559</v>
      </c>
    </row>
    <row r="31" spans="1:35" ht="15" x14ac:dyDescent="0.25">
      <c r="A31" s="13" t="s">
        <v>187</v>
      </c>
      <c r="B31" s="13" t="s">
        <v>170</v>
      </c>
      <c r="C31" s="14">
        <v>958.69078608226448</v>
      </c>
      <c r="D31" s="14">
        <v>1075.822401025807</v>
      </c>
      <c r="E31" s="14">
        <v>1276.9836339459507</v>
      </c>
      <c r="F31" s="14">
        <v>1642.8301982427604</v>
      </c>
      <c r="G31" s="14">
        <v>1697.2229904179935</v>
      </c>
      <c r="J31" s="4">
        <f t="shared" si="4"/>
        <v>54.392792175233126</v>
      </c>
      <c r="K31" s="4">
        <v>-12.311262184852239</v>
      </c>
      <c r="M31" s="6">
        <f t="shared" si="5"/>
        <v>1.6419794736871385</v>
      </c>
      <c r="N31" s="6">
        <f t="shared" si="6"/>
        <v>-0.37540136458450446</v>
      </c>
      <c r="O31" s="6">
        <f t="shared" si="7"/>
        <v>2.0173808382716429</v>
      </c>
      <c r="Q31" s="14">
        <v>470641.5</v>
      </c>
      <c r="R31" s="14">
        <v>481886.5</v>
      </c>
      <c r="S31" s="14">
        <v>489647.5</v>
      </c>
      <c r="T31" s="14">
        <v>489462.5</v>
      </c>
      <c r="U31" s="14">
        <v>485794.5</v>
      </c>
      <c r="W31" s="13" t="s">
        <v>187</v>
      </c>
      <c r="X31" s="13" t="s">
        <v>170</v>
      </c>
      <c r="Y31" s="14">
        <f t="shared" si="8"/>
        <v>2036.9873589181243</v>
      </c>
      <c r="Z31" s="14">
        <f t="shared" si="0"/>
        <v>2232.5223906994847</v>
      </c>
      <c r="AA31" s="14">
        <f t="shared" si="1"/>
        <v>2607.9651870906127</v>
      </c>
      <c r="AB31" s="14">
        <f t="shared" si="2"/>
        <v>3356.3964517052082</v>
      </c>
      <c r="AC31" s="14">
        <f t="shared" si="3"/>
        <v>3493.7056521183208</v>
      </c>
      <c r="AF31" s="6">
        <f t="shared" si="9"/>
        <v>4.6896492351706343</v>
      </c>
      <c r="AG31" s="6">
        <f t="shared" si="10"/>
        <v>8.0819031430318091</v>
      </c>
      <c r="AH31" s="6">
        <f t="shared" si="11"/>
        <v>6.5106085068250108</v>
      </c>
      <c r="AI31" s="6">
        <f t="shared" si="12"/>
        <v>2.024982650775331</v>
      </c>
    </row>
    <row r="32" spans="1:35" ht="15" x14ac:dyDescent="0.25">
      <c r="A32" s="13" t="s">
        <v>187</v>
      </c>
      <c r="B32" s="13" t="s">
        <v>171</v>
      </c>
      <c r="C32" s="14">
        <v>1139.2852438084888</v>
      </c>
      <c r="D32" s="14">
        <v>1222.2115085088856</v>
      </c>
      <c r="E32" s="14">
        <v>1302.1427913904831</v>
      </c>
      <c r="F32" s="14">
        <v>1715.6722502076532</v>
      </c>
      <c r="G32" s="14">
        <v>1817.1199109233269</v>
      </c>
      <c r="J32" s="4">
        <f t="shared" si="4"/>
        <v>101.44766071567369</v>
      </c>
      <c r="K32" s="4">
        <v>26.840791567950873</v>
      </c>
      <c r="M32" s="6">
        <f t="shared" si="5"/>
        <v>2.914040685051722</v>
      </c>
      <c r="N32" s="6">
        <f t="shared" si="6"/>
        <v>0.77918807798733614</v>
      </c>
      <c r="O32" s="6">
        <f t="shared" si="7"/>
        <v>2.1348526070643858</v>
      </c>
      <c r="Q32" s="14">
        <v>480137.5</v>
      </c>
      <c r="R32" s="14">
        <v>478289.5</v>
      </c>
      <c r="S32" s="14">
        <v>480403.5</v>
      </c>
      <c r="T32" s="14">
        <v>515485.5</v>
      </c>
      <c r="U32" s="14">
        <v>523550</v>
      </c>
      <c r="W32" s="13" t="s">
        <v>187</v>
      </c>
      <c r="X32" s="13" t="s">
        <v>171</v>
      </c>
      <c r="Y32" s="14">
        <f t="shared" si="8"/>
        <v>2372.8312073280858</v>
      </c>
      <c r="Z32" s="14">
        <f t="shared" si="0"/>
        <v>2555.3801798050881</v>
      </c>
      <c r="AA32" s="14">
        <f t="shared" si="1"/>
        <v>2710.518952069423</v>
      </c>
      <c r="AB32" s="14">
        <f t="shared" si="2"/>
        <v>3328.2648109552129</v>
      </c>
      <c r="AC32" s="14">
        <f t="shared" si="3"/>
        <v>3470.7667098143961</v>
      </c>
      <c r="AF32" s="6">
        <f t="shared" si="9"/>
        <v>3.77538140582796</v>
      </c>
      <c r="AG32" s="6">
        <f t="shared" si="10"/>
        <v>2.990807472759327</v>
      </c>
      <c r="AH32" s="6">
        <f t="shared" si="11"/>
        <v>5.2667843007650372</v>
      </c>
      <c r="AI32" s="6">
        <f t="shared" si="12"/>
        <v>2.1183467021111735</v>
      </c>
    </row>
    <row r="33" spans="1:35" ht="15" x14ac:dyDescent="0.25">
      <c r="A33" s="13" t="s">
        <v>187</v>
      </c>
      <c r="B33" s="13" t="s">
        <v>172</v>
      </c>
      <c r="C33" s="14">
        <v>1478.7188782852907</v>
      </c>
      <c r="D33" s="14">
        <v>1536.8985718585052</v>
      </c>
      <c r="E33" s="14">
        <v>1519.4417540539444</v>
      </c>
      <c r="F33" s="14">
        <v>1976.7732857994531</v>
      </c>
      <c r="G33" s="14">
        <v>2099.4049302003759</v>
      </c>
      <c r="J33" s="4">
        <f t="shared" si="4"/>
        <v>122.63164440092282</v>
      </c>
      <c r="K33" s="4">
        <v>44.848577132633636</v>
      </c>
      <c r="M33" s="6">
        <f t="shared" si="5"/>
        <v>3.0551440528534091</v>
      </c>
      <c r="N33" s="6">
        <f t="shared" si="6"/>
        <v>1.1280262705692268</v>
      </c>
      <c r="O33" s="6">
        <f t="shared" si="7"/>
        <v>1.9271177822841823</v>
      </c>
      <c r="Q33" s="14">
        <v>507083</v>
      </c>
      <c r="R33" s="14">
        <v>494778</v>
      </c>
      <c r="S33" s="14">
        <v>494158</v>
      </c>
      <c r="T33" s="14">
        <v>499674.5</v>
      </c>
      <c r="U33" s="14">
        <v>511011</v>
      </c>
      <c r="W33" s="13" t="s">
        <v>187</v>
      </c>
      <c r="X33" s="13" t="s">
        <v>172</v>
      </c>
      <c r="Y33" s="14">
        <f t="shared" si="8"/>
        <v>2916.1278888964739</v>
      </c>
      <c r="Z33" s="14">
        <f t="shared" si="0"/>
        <v>3106.2387007071966</v>
      </c>
      <c r="AA33" s="14">
        <f t="shared" si="1"/>
        <v>3074.8095832789195</v>
      </c>
      <c r="AB33" s="14">
        <f t="shared" si="2"/>
        <v>3956.1220070254794</v>
      </c>
      <c r="AC33" s="14">
        <f t="shared" si="3"/>
        <v>4108.3360831770278</v>
      </c>
      <c r="AF33" s="6">
        <f t="shared" si="9"/>
        <v>3.2081824490167499</v>
      </c>
      <c r="AG33" s="6">
        <f t="shared" si="10"/>
        <v>-0.50718933193687477</v>
      </c>
      <c r="AH33" s="6">
        <f t="shared" si="11"/>
        <v>6.5032504946381575</v>
      </c>
      <c r="AI33" s="6">
        <f t="shared" si="12"/>
        <v>1.9056218670063574</v>
      </c>
    </row>
    <row r="34" spans="1:35" ht="15" x14ac:dyDescent="0.25">
      <c r="A34" s="13" t="s">
        <v>187</v>
      </c>
      <c r="B34" s="13" t="s">
        <v>173</v>
      </c>
      <c r="C34" s="14">
        <v>2064.1738375992081</v>
      </c>
      <c r="D34" s="14">
        <v>2007.9720684888625</v>
      </c>
      <c r="E34" s="14">
        <v>1738.9294743973376</v>
      </c>
      <c r="F34" s="14">
        <v>2058.6886607107808</v>
      </c>
      <c r="G34" s="14">
        <v>2126.7822448940274</v>
      </c>
      <c r="J34" s="4">
        <f t="shared" si="4"/>
        <v>68.093584183246548</v>
      </c>
      <c r="K34" s="4">
        <v>1.2796016565816899</v>
      </c>
      <c r="M34" s="6">
        <f t="shared" si="5"/>
        <v>1.6403558310942756</v>
      </c>
      <c r="N34" s="6">
        <f t="shared" si="6"/>
        <v>3.1073248349322569E-2</v>
      </c>
      <c r="O34" s="6">
        <f t="shared" si="7"/>
        <v>1.6092825827449531</v>
      </c>
      <c r="Q34" s="14">
        <v>629960</v>
      </c>
      <c r="R34" s="14">
        <v>577159</v>
      </c>
      <c r="S34" s="14">
        <v>523318.5</v>
      </c>
      <c r="T34" s="14">
        <v>502766</v>
      </c>
      <c r="U34" s="14">
        <v>503078.5</v>
      </c>
      <c r="W34" s="13" t="s">
        <v>187</v>
      </c>
      <c r="X34" s="13" t="s">
        <v>173</v>
      </c>
      <c r="Y34" s="14">
        <f t="shared" si="8"/>
        <v>3276.6744517099628</v>
      </c>
      <c r="Z34" s="14">
        <f t="shared" si="0"/>
        <v>3479.0622142058992</v>
      </c>
      <c r="AA34" s="14">
        <f t="shared" si="1"/>
        <v>3322.8893578142902</v>
      </c>
      <c r="AB34" s="14">
        <f t="shared" si="2"/>
        <v>4094.7253010561194</v>
      </c>
      <c r="AC34" s="14">
        <f t="shared" si="3"/>
        <v>4227.5355533858583</v>
      </c>
      <c r="AF34" s="6">
        <f t="shared" si="9"/>
        <v>3.0420404526271261</v>
      </c>
      <c r="AG34" s="6">
        <f t="shared" si="10"/>
        <v>-2.270237609394643</v>
      </c>
      <c r="AH34" s="6">
        <f t="shared" si="11"/>
        <v>5.3603543993124614</v>
      </c>
      <c r="AI34" s="6">
        <f t="shared" si="12"/>
        <v>1.6087826817068995</v>
      </c>
    </row>
    <row r="35" spans="1:35" ht="15" x14ac:dyDescent="0.25">
      <c r="A35" s="13" t="s">
        <v>187</v>
      </c>
      <c r="B35" s="13" t="s">
        <v>174</v>
      </c>
      <c r="C35" s="14">
        <v>1988.6378689977846</v>
      </c>
      <c r="D35" s="14">
        <v>2129.4880566917222</v>
      </c>
      <c r="E35" s="14">
        <v>2012.4351698128557</v>
      </c>
      <c r="F35" s="14">
        <v>2129.8530050430504</v>
      </c>
      <c r="G35" s="14">
        <v>2044.1970164429656</v>
      </c>
      <c r="J35" s="4">
        <f t="shared" si="4"/>
        <v>-85.655988600084811</v>
      </c>
      <c r="K35" s="4">
        <v>-144.47429890940703</v>
      </c>
      <c r="M35" s="6">
        <f t="shared" si="5"/>
        <v>-2.0314772280990212</v>
      </c>
      <c r="N35" s="6">
        <f t="shared" si="6"/>
        <v>-3.4512035610118508</v>
      </c>
      <c r="O35" s="6">
        <f t="shared" si="7"/>
        <v>1.4197263329128296</v>
      </c>
      <c r="Q35" s="14">
        <v>647889.5</v>
      </c>
      <c r="R35" s="14">
        <v>646296</v>
      </c>
      <c r="S35" s="14">
        <v>637512.5</v>
      </c>
      <c r="T35" s="14">
        <v>549047</v>
      </c>
      <c r="U35" s="14">
        <v>511803.5</v>
      </c>
      <c r="W35" s="13" t="s">
        <v>187</v>
      </c>
      <c r="X35" s="13" t="s">
        <v>174</v>
      </c>
      <c r="Y35" s="14">
        <f t="shared" si="8"/>
        <v>3069.4090103293611</v>
      </c>
      <c r="Z35" s="14">
        <f t="shared" si="0"/>
        <v>3294.9113977058842</v>
      </c>
      <c r="AA35" s="14">
        <f t="shared" si="1"/>
        <v>3156.6991546249769</v>
      </c>
      <c r="AB35" s="14">
        <f t="shared" si="2"/>
        <v>3879.1815728763668</v>
      </c>
      <c r="AC35" s="14">
        <f t="shared" si="3"/>
        <v>3994.1051916271881</v>
      </c>
      <c r="AF35" s="6">
        <f t="shared" si="9"/>
        <v>3.6082858297530551</v>
      </c>
      <c r="AG35" s="6">
        <f t="shared" si="10"/>
        <v>-2.1198273645154364</v>
      </c>
      <c r="AH35" s="6">
        <f t="shared" si="11"/>
        <v>5.2874793534731346</v>
      </c>
      <c r="AI35" s="6">
        <f t="shared" si="12"/>
        <v>1.4704754334357029</v>
      </c>
    </row>
    <row r="36" spans="1:35" ht="15" x14ac:dyDescent="0.25">
      <c r="A36" s="13" t="s">
        <v>187</v>
      </c>
      <c r="B36" s="13" t="s">
        <v>175</v>
      </c>
      <c r="C36" s="14">
        <v>1850.4772089879712</v>
      </c>
      <c r="D36" s="14">
        <v>1996.4681748233968</v>
      </c>
      <c r="E36" s="14">
        <v>2019.9741706422619</v>
      </c>
      <c r="F36" s="14">
        <v>2329.0071297249974</v>
      </c>
      <c r="G36" s="14">
        <v>2328.2003280769272</v>
      </c>
      <c r="J36" s="4">
        <f t="shared" si="4"/>
        <v>-0.80680164807017718</v>
      </c>
      <c r="K36" s="4">
        <v>-59.648835128084556</v>
      </c>
      <c r="M36" s="6">
        <f t="shared" si="5"/>
        <v>-1.7322221169002727E-2</v>
      </c>
      <c r="N36" s="6">
        <f t="shared" si="6"/>
        <v>-1.2888695240826253</v>
      </c>
      <c r="O36" s="6">
        <f t="shared" si="7"/>
        <v>1.2715473029136226</v>
      </c>
      <c r="Q36" s="14">
        <v>633960</v>
      </c>
      <c r="R36" s="14">
        <v>646732.5</v>
      </c>
      <c r="S36" s="14">
        <v>644434.5</v>
      </c>
      <c r="T36" s="14">
        <v>641163</v>
      </c>
      <c r="U36" s="14">
        <v>624742</v>
      </c>
      <c r="W36" s="13" t="s">
        <v>187</v>
      </c>
      <c r="X36" s="13" t="s">
        <v>175</v>
      </c>
      <c r="Y36" s="14">
        <f t="shared" si="8"/>
        <v>2918.9179269795745</v>
      </c>
      <c r="Z36" s="14">
        <f t="shared" si="0"/>
        <v>3087.0076497213249</v>
      </c>
      <c r="AA36" s="14">
        <f t="shared" si="1"/>
        <v>3134.491047022253</v>
      </c>
      <c r="AB36" s="14">
        <f t="shared" si="2"/>
        <v>3632.4727561088171</v>
      </c>
      <c r="AC36" s="14">
        <f t="shared" si="3"/>
        <v>3726.6588897127567</v>
      </c>
      <c r="AF36" s="6">
        <f t="shared" si="9"/>
        <v>2.8390156249993082</v>
      </c>
      <c r="AG36" s="6">
        <f t="shared" si="10"/>
        <v>0.76614961602690101</v>
      </c>
      <c r="AH36" s="6">
        <f t="shared" si="11"/>
        <v>3.754951805996698</v>
      </c>
      <c r="AI36" s="6">
        <f t="shared" si="12"/>
        <v>1.2881498740644481</v>
      </c>
    </row>
    <row r="37" spans="1:35" ht="15" x14ac:dyDescent="0.25">
      <c r="A37" s="13" t="s">
        <v>187</v>
      </c>
      <c r="B37" s="13" t="s">
        <v>176</v>
      </c>
      <c r="C37" s="14">
        <v>1874.8514071448478</v>
      </c>
      <c r="D37" s="14">
        <v>2058.5469536186383</v>
      </c>
      <c r="E37" s="14">
        <v>2201.6875899863535</v>
      </c>
      <c r="F37" s="14">
        <v>2602.2799193166625</v>
      </c>
      <c r="G37" s="14">
        <v>2656.5639706362872</v>
      </c>
      <c r="J37" s="4">
        <f t="shared" si="4"/>
        <v>54.284051319624723</v>
      </c>
      <c r="K37" s="4">
        <v>-16.433759974216628</v>
      </c>
      <c r="M37" s="6">
        <f t="shared" si="5"/>
        <v>1.0376261173462353</v>
      </c>
      <c r="N37" s="6">
        <f t="shared" si="6"/>
        <v>-0.31625705351037148</v>
      </c>
      <c r="O37" s="6">
        <f t="shared" si="7"/>
        <v>1.3538831708566068</v>
      </c>
      <c r="Q37" s="14">
        <v>582343.5</v>
      </c>
      <c r="R37" s="14">
        <v>600049.5</v>
      </c>
      <c r="S37" s="14">
        <v>617668.5</v>
      </c>
      <c r="T37" s="14">
        <v>642662</v>
      </c>
      <c r="U37" s="14">
        <v>638603.5</v>
      </c>
      <c r="W37" s="13" t="s">
        <v>187</v>
      </c>
      <c r="X37" s="13" t="s">
        <v>176</v>
      </c>
      <c r="Y37" s="14">
        <f t="shared" si="8"/>
        <v>3219.4940050757805</v>
      </c>
      <c r="Z37" s="14">
        <f t="shared" si="0"/>
        <v>3430.6285625079904</v>
      </c>
      <c r="AA37" s="14">
        <f t="shared" si="1"/>
        <v>3564.5133109205881</v>
      </c>
      <c r="AB37" s="14">
        <f t="shared" si="2"/>
        <v>4049.2201488755554</v>
      </c>
      <c r="AC37" s="14">
        <f t="shared" si="3"/>
        <v>4159.9583632665453</v>
      </c>
      <c r="AF37" s="6">
        <f t="shared" si="9"/>
        <v>3.2269365846454789</v>
      </c>
      <c r="AG37" s="6">
        <f t="shared" si="10"/>
        <v>1.9326396502603815</v>
      </c>
      <c r="AH37" s="6">
        <f t="shared" si="11"/>
        <v>3.2387617836143079</v>
      </c>
      <c r="AI37" s="6">
        <f t="shared" si="12"/>
        <v>1.3581785061815843</v>
      </c>
    </row>
    <row r="38" spans="1:35" ht="15" x14ac:dyDescent="0.25">
      <c r="A38" s="13" t="s">
        <v>187</v>
      </c>
      <c r="B38" s="13" t="s">
        <v>177</v>
      </c>
      <c r="C38" s="14">
        <v>1962.4790131005509</v>
      </c>
      <c r="D38" s="14">
        <v>2104.9849106168153</v>
      </c>
      <c r="E38" s="14">
        <v>2293.9750757198003</v>
      </c>
      <c r="F38" s="14">
        <v>2706.466484904156</v>
      </c>
      <c r="G38" s="14">
        <v>2864.735854315978</v>
      </c>
      <c r="J38" s="4">
        <f t="shared" si="4"/>
        <v>158.26936941182203</v>
      </c>
      <c r="K38" s="4">
        <v>85.914348436128421</v>
      </c>
      <c r="M38" s="6">
        <f t="shared" si="5"/>
        <v>2.8823711786234885</v>
      </c>
      <c r="N38" s="6">
        <f t="shared" si="6"/>
        <v>1.574805050433814</v>
      </c>
      <c r="O38" s="6">
        <f t="shared" si="7"/>
        <v>1.3075661281896744</v>
      </c>
      <c r="Q38" s="14">
        <v>552047.5</v>
      </c>
      <c r="R38" s="14">
        <v>553223</v>
      </c>
      <c r="S38" s="14">
        <v>565176</v>
      </c>
      <c r="T38" s="14">
        <v>600489.5</v>
      </c>
      <c r="U38" s="14">
        <v>619551.5</v>
      </c>
      <c r="W38" s="13" t="s">
        <v>187</v>
      </c>
      <c r="X38" s="13" t="s">
        <v>177</v>
      </c>
      <c r="Y38" s="14">
        <f t="shared" si="8"/>
        <v>3554.9097008872441</v>
      </c>
      <c r="Z38" s="14">
        <f t="shared" si="0"/>
        <v>3804.9482950217457</v>
      </c>
      <c r="AA38" s="14">
        <f t="shared" si="1"/>
        <v>4058.8685218760183</v>
      </c>
      <c r="AB38" s="14">
        <f t="shared" si="2"/>
        <v>4507.1004320710954</v>
      </c>
      <c r="AC38" s="14">
        <f t="shared" si="3"/>
        <v>4623.8865603843715</v>
      </c>
      <c r="AF38" s="6">
        <f t="shared" si="9"/>
        <v>3.457050553413632</v>
      </c>
      <c r="AG38" s="6">
        <f t="shared" si="10"/>
        <v>3.2828258802060084</v>
      </c>
      <c r="AH38" s="6">
        <f t="shared" si="11"/>
        <v>2.6533349357733105</v>
      </c>
      <c r="AI38" s="6">
        <f t="shared" si="12"/>
        <v>1.2872937610268975</v>
      </c>
    </row>
    <row r="39" spans="1:35" ht="15" x14ac:dyDescent="0.25">
      <c r="A39" s="13" t="s">
        <v>187</v>
      </c>
      <c r="B39" s="13" t="s">
        <v>178</v>
      </c>
      <c r="C39" s="14">
        <v>1978.2008730915302</v>
      </c>
      <c r="D39" s="14">
        <v>2201.8409049775355</v>
      </c>
      <c r="E39" s="14">
        <v>2357.800522148897</v>
      </c>
      <c r="F39" s="14">
        <v>2705.8466750345578</v>
      </c>
      <c r="G39" s="14">
        <v>2861.4936673692396</v>
      </c>
      <c r="J39" s="4">
        <f t="shared" si="4"/>
        <v>155.64699233468173</v>
      </c>
      <c r="K39" s="4">
        <v>69.68017459885732</v>
      </c>
      <c r="M39" s="6">
        <f t="shared" si="5"/>
        <v>2.8359116753626346</v>
      </c>
      <c r="N39" s="6">
        <f t="shared" si="6"/>
        <v>1.2794010852075877</v>
      </c>
      <c r="O39" s="6">
        <f t="shared" si="7"/>
        <v>1.5565105901550469</v>
      </c>
      <c r="Q39" s="14">
        <v>524124.5</v>
      </c>
      <c r="R39" s="14">
        <v>559145</v>
      </c>
      <c r="S39" s="14">
        <v>545394</v>
      </c>
      <c r="T39" s="14">
        <v>547070.5</v>
      </c>
      <c r="U39" s="14">
        <v>561158.5</v>
      </c>
      <c r="W39" s="13" t="s">
        <v>187</v>
      </c>
      <c r="X39" s="13" t="s">
        <v>178</v>
      </c>
      <c r="Y39" s="14">
        <f t="shared" si="8"/>
        <v>3774.2957505163945</v>
      </c>
      <c r="Z39" s="14">
        <f t="shared" si="0"/>
        <v>3937.8710441433541</v>
      </c>
      <c r="AA39" s="14">
        <f t="shared" si="1"/>
        <v>4323.1141562776584</v>
      </c>
      <c r="AB39" s="14">
        <f t="shared" si="2"/>
        <v>4946.0657722077094</v>
      </c>
      <c r="AC39" s="14">
        <f t="shared" si="3"/>
        <v>5099.2610240586928</v>
      </c>
      <c r="AF39" s="6">
        <f t="shared" si="9"/>
        <v>2.1439811648662932</v>
      </c>
      <c r="AG39" s="6">
        <f t="shared" si="10"/>
        <v>4.7773974508265038</v>
      </c>
      <c r="AH39" s="6">
        <f t="shared" si="11"/>
        <v>3.422682002065125</v>
      </c>
      <c r="AI39" s="6">
        <f t="shared" si="12"/>
        <v>1.5368481383943644</v>
      </c>
    </row>
    <row r="40" spans="1:35" ht="15" x14ac:dyDescent="0.25">
      <c r="A40" s="13" t="s">
        <v>187</v>
      </c>
      <c r="B40" s="13" t="s">
        <v>179</v>
      </c>
      <c r="C40" s="14">
        <v>1651.1663153596198</v>
      </c>
      <c r="D40" s="14">
        <v>1815.2628189371439</v>
      </c>
      <c r="E40" s="14">
        <v>2312.2047396163111</v>
      </c>
      <c r="F40" s="14">
        <v>2924.223856413344</v>
      </c>
      <c r="G40" s="14">
        <v>2914.1215958324765</v>
      </c>
      <c r="J40" s="4">
        <f t="shared" si="4"/>
        <v>-10.102260580867551</v>
      </c>
      <c r="K40" s="4">
        <v>-101.36395363826887</v>
      </c>
      <c r="M40" s="6">
        <f t="shared" si="5"/>
        <v>-0.17288349324392494</v>
      </c>
      <c r="N40" s="6">
        <f t="shared" si="6"/>
        <v>-1.7484626600488329</v>
      </c>
      <c r="O40" s="6">
        <f t="shared" si="7"/>
        <v>1.5755791668049079</v>
      </c>
      <c r="Q40" s="14">
        <v>391924.5</v>
      </c>
      <c r="R40" s="14">
        <v>414153.5</v>
      </c>
      <c r="S40" s="14">
        <v>478101</v>
      </c>
      <c r="T40" s="14">
        <v>542183.5</v>
      </c>
      <c r="U40" s="14">
        <v>523389.5</v>
      </c>
      <c r="W40" s="13" t="s">
        <v>187</v>
      </c>
      <c r="X40" s="13" t="s">
        <v>179</v>
      </c>
      <c r="Y40" s="14">
        <f t="shared" si="8"/>
        <v>4212.9703944500025</v>
      </c>
      <c r="Z40" s="14">
        <f t="shared" si="0"/>
        <v>4383.0676764463997</v>
      </c>
      <c r="AA40" s="14">
        <f t="shared" si="1"/>
        <v>4836.2265287383025</v>
      </c>
      <c r="AB40" s="14">
        <f t="shared" si="2"/>
        <v>5393.4209661735258</v>
      </c>
      <c r="AC40" s="14">
        <f t="shared" si="3"/>
        <v>5567.7876530432432</v>
      </c>
      <c r="AF40" s="6">
        <f t="shared" si="9"/>
        <v>1.99875823968092</v>
      </c>
      <c r="AG40" s="6">
        <f t="shared" si="10"/>
        <v>5.0423016526798481</v>
      </c>
      <c r="AH40" s="6">
        <f t="shared" si="11"/>
        <v>2.7636262679292756</v>
      </c>
      <c r="AI40" s="6">
        <f t="shared" si="12"/>
        <v>1.6036178256970457</v>
      </c>
    </row>
    <row r="41" spans="1:35" ht="15" x14ac:dyDescent="0.25">
      <c r="A41" s="13" t="s">
        <v>187</v>
      </c>
      <c r="B41" s="13" t="s">
        <v>180</v>
      </c>
      <c r="C41" s="14">
        <v>1849.5250348919071</v>
      </c>
      <c r="D41" s="14">
        <v>1959.151987275334</v>
      </c>
      <c r="E41" s="14">
        <v>2178.6059734089636</v>
      </c>
      <c r="F41" s="14">
        <v>2696.0215997942682</v>
      </c>
      <c r="G41" s="14">
        <v>3191.3436802267729</v>
      </c>
      <c r="J41" s="4">
        <f t="shared" si="4"/>
        <v>495.32208043250466</v>
      </c>
      <c r="K41" s="4">
        <v>421.25998756307217</v>
      </c>
      <c r="M41" s="6">
        <f t="shared" si="5"/>
        <v>8.7990503326536906</v>
      </c>
      <c r="N41" s="6">
        <f t="shared" si="6"/>
        <v>7.5291798872930471</v>
      </c>
      <c r="O41" s="6">
        <f t="shared" si="7"/>
        <v>1.2698704453606435</v>
      </c>
      <c r="Q41" s="14">
        <v>340073.5</v>
      </c>
      <c r="R41" s="14">
        <v>352973</v>
      </c>
      <c r="S41" s="14">
        <v>365512</v>
      </c>
      <c r="T41" s="14">
        <v>420451</v>
      </c>
      <c r="U41" s="14">
        <v>486147.5</v>
      </c>
      <c r="W41" s="13" t="s">
        <v>187</v>
      </c>
      <c r="X41" s="13" t="s">
        <v>180</v>
      </c>
      <c r="Y41" s="14">
        <f t="shared" si="8"/>
        <v>5438.6038162100467</v>
      </c>
      <c r="Z41" s="14">
        <f t="shared" si="0"/>
        <v>5550.4301668267381</v>
      </c>
      <c r="AA41" s="14">
        <f t="shared" si="1"/>
        <v>5960.4225672726579</v>
      </c>
      <c r="AB41" s="14">
        <f t="shared" si="2"/>
        <v>6412.2135511492852</v>
      </c>
      <c r="AC41" s="14">
        <f t="shared" si="3"/>
        <v>6564.5584523766402</v>
      </c>
      <c r="AF41" s="6">
        <f t="shared" si="9"/>
        <v>1.0228484855544506</v>
      </c>
      <c r="AG41" s="6">
        <f t="shared" si="10"/>
        <v>3.6275436046210974</v>
      </c>
      <c r="AH41" s="6">
        <f t="shared" si="11"/>
        <v>1.84336298941985</v>
      </c>
      <c r="AI41" s="6">
        <f t="shared" si="12"/>
        <v>1.1809542737065026</v>
      </c>
    </row>
    <row r="42" spans="1:35" ht="15" x14ac:dyDescent="0.25">
      <c r="A42" s="13" t="s">
        <v>187</v>
      </c>
      <c r="B42" s="13" t="s">
        <v>181</v>
      </c>
      <c r="C42" s="14">
        <v>2347.8761031993677</v>
      </c>
      <c r="D42" s="14">
        <v>2339.1190024337398</v>
      </c>
      <c r="E42" s="14">
        <v>2443.3689865406482</v>
      </c>
      <c r="F42" s="14">
        <v>2798.7894090348709</v>
      </c>
      <c r="G42" s="14">
        <v>3011.1689572272812</v>
      </c>
      <c r="J42" s="4">
        <f t="shared" si="4"/>
        <v>212.37954819241031</v>
      </c>
      <c r="K42" s="4">
        <v>123.97226431825266</v>
      </c>
      <c r="M42" s="6">
        <f t="shared" si="5"/>
        <v>3.7247630414095401</v>
      </c>
      <c r="N42" s="6">
        <f t="shared" si="6"/>
        <v>2.1907510386540485</v>
      </c>
      <c r="O42" s="6">
        <f t="shared" si="7"/>
        <v>1.5340120027554915</v>
      </c>
      <c r="Q42" s="14">
        <v>314147</v>
      </c>
      <c r="R42" s="14">
        <v>313661.5</v>
      </c>
      <c r="S42" s="14">
        <v>314325.5</v>
      </c>
      <c r="T42" s="14">
        <v>337307</v>
      </c>
      <c r="U42" s="14">
        <v>352248</v>
      </c>
      <c r="W42" s="13" t="s">
        <v>187</v>
      </c>
      <c r="X42" s="13" t="s">
        <v>181</v>
      </c>
      <c r="Y42" s="14">
        <f t="shared" si="8"/>
        <v>7473.8135433391617</v>
      </c>
      <c r="Z42" s="14">
        <f t="shared" si="0"/>
        <v>7457.4629096453973</v>
      </c>
      <c r="AA42" s="14">
        <f t="shared" si="1"/>
        <v>7773.3718280592821</v>
      </c>
      <c r="AB42" s="14">
        <f t="shared" si="2"/>
        <v>8297.4542746959632</v>
      </c>
      <c r="AC42" s="14">
        <f t="shared" si="3"/>
        <v>8548.4345041768338</v>
      </c>
      <c r="AF42" s="6">
        <f t="shared" si="9"/>
        <v>-0.10944604155983528</v>
      </c>
      <c r="AG42" s="6">
        <f t="shared" si="10"/>
        <v>2.0961040791440455</v>
      </c>
      <c r="AH42" s="6">
        <f t="shared" si="11"/>
        <v>1.6444935797183202</v>
      </c>
      <c r="AI42" s="6">
        <f t="shared" si="12"/>
        <v>1.5011260678332805</v>
      </c>
    </row>
    <row r="43" spans="1:35" ht="15" x14ac:dyDescent="0.25">
      <c r="A43" s="13" t="s">
        <v>187</v>
      </c>
      <c r="B43" s="13" t="s">
        <v>182</v>
      </c>
      <c r="C43" s="14">
        <v>3004.6236098249738</v>
      </c>
      <c r="D43" s="14">
        <v>2997.0296847976019</v>
      </c>
      <c r="E43" s="14">
        <v>3142.8039406829243</v>
      </c>
      <c r="F43" s="14">
        <v>3364.6429005478362</v>
      </c>
      <c r="G43" s="14">
        <v>3536.0251334028976</v>
      </c>
      <c r="J43" s="4">
        <f t="shared" si="4"/>
        <v>171.38223285506137</v>
      </c>
      <c r="K43" s="4">
        <v>57.239322976830863</v>
      </c>
      <c r="M43" s="6">
        <f t="shared" si="5"/>
        <v>2.5151809459731611</v>
      </c>
      <c r="N43" s="6">
        <f t="shared" si="6"/>
        <v>0.84701311073600571</v>
      </c>
      <c r="O43" s="6">
        <f t="shared" si="7"/>
        <v>1.6681678352371554</v>
      </c>
      <c r="Q43" s="14">
        <v>270500.5</v>
      </c>
      <c r="R43" s="14">
        <v>271130.5</v>
      </c>
      <c r="S43" s="14">
        <v>276395.5</v>
      </c>
      <c r="T43" s="14">
        <v>281125</v>
      </c>
      <c r="U43" s="14">
        <v>285907.5</v>
      </c>
      <c r="W43" s="13" t="s">
        <v>187</v>
      </c>
      <c r="X43" s="13" t="s">
        <v>182</v>
      </c>
      <c r="Y43" s="14">
        <f t="shared" si="8"/>
        <v>11107.64530869619</v>
      </c>
      <c r="Z43" s="14">
        <f t="shared" si="0"/>
        <v>11053.827159975001</v>
      </c>
      <c r="AA43" s="14">
        <f t="shared" si="1"/>
        <v>11370.676949092602</v>
      </c>
      <c r="AB43" s="14">
        <f t="shared" si="2"/>
        <v>11968.494088209289</v>
      </c>
      <c r="AC43" s="14">
        <f t="shared" si="3"/>
        <v>12367.72429335676</v>
      </c>
      <c r="AF43" s="6">
        <f t="shared" si="9"/>
        <v>-0.24255139054443209</v>
      </c>
      <c r="AG43" s="6">
        <f t="shared" si="10"/>
        <v>1.4230871751134133</v>
      </c>
      <c r="AH43" s="6">
        <f t="shared" si="11"/>
        <v>1.2892364149697411</v>
      </c>
      <c r="AI43" s="6">
        <f t="shared" si="12"/>
        <v>1.6541569093424302</v>
      </c>
    </row>
    <row r="44" spans="1:35" ht="15" x14ac:dyDescent="0.25">
      <c r="A44" s="13" t="s">
        <v>187</v>
      </c>
      <c r="B44" s="13" t="s">
        <v>183</v>
      </c>
      <c r="C44" s="14">
        <v>3541.868063756533</v>
      </c>
      <c r="D44" s="14">
        <v>3629.542415815517</v>
      </c>
      <c r="E44" s="14">
        <v>3698.7267201337204</v>
      </c>
      <c r="F44" s="14">
        <v>4142.8506544513984</v>
      </c>
      <c r="G44" s="14">
        <v>4434.5202590253821</v>
      </c>
      <c r="J44" s="4">
        <f t="shared" si="4"/>
        <v>291.66960457398363</v>
      </c>
      <c r="K44" s="4">
        <v>109.80890880859261</v>
      </c>
      <c r="M44" s="6">
        <f t="shared" si="5"/>
        <v>3.4602879497080519</v>
      </c>
      <c r="N44" s="6">
        <f t="shared" si="6"/>
        <v>1.316614638971858</v>
      </c>
      <c r="O44" s="6">
        <f t="shared" si="7"/>
        <v>2.1436733107361938</v>
      </c>
      <c r="Q44" s="14">
        <v>206355</v>
      </c>
      <c r="R44" s="14">
        <v>216286</v>
      </c>
      <c r="S44" s="14">
        <v>216178.5</v>
      </c>
      <c r="T44" s="14">
        <v>222820.5</v>
      </c>
      <c r="U44" s="14">
        <v>228726.5</v>
      </c>
      <c r="W44" s="13" t="s">
        <v>187</v>
      </c>
      <c r="X44" s="13" t="s">
        <v>183</v>
      </c>
      <c r="Y44" s="14">
        <f t="shared" si="8"/>
        <v>17163.955628681317</v>
      </c>
      <c r="Z44" s="14">
        <f t="shared" si="0"/>
        <v>16781.217535187283</v>
      </c>
      <c r="AA44" s="14">
        <f t="shared" si="1"/>
        <v>17109.595635707159</v>
      </c>
      <c r="AB44" s="14">
        <f t="shared" si="2"/>
        <v>18592.771555810163</v>
      </c>
      <c r="AC44" s="14">
        <f t="shared" si="3"/>
        <v>19387.872673369209</v>
      </c>
      <c r="AF44" s="6">
        <f t="shared" si="9"/>
        <v>-1.1212330412941562</v>
      </c>
      <c r="AG44" s="6">
        <f t="shared" si="10"/>
        <v>0.97366947983037466</v>
      </c>
      <c r="AH44" s="6">
        <f t="shared" si="11"/>
        <v>2.1000834160379789</v>
      </c>
      <c r="AI44" s="6">
        <f t="shared" si="12"/>
        <v>2.1158161653689556</v>
      </c>
    </row>
    <row r="45" spans="1:35" ht="15" x14ac:dyDescent="0.25">
      <c r="A45" s="13" t="s">
        <v>187</v>
      </c>
      <c r="B45" s="13" t="s">
        <v>184</v>
      </c>
      <c r="C45" s="14">
        <v>2973.2575882278156</v>
      </c>
      <c r="D45" s="14">
        <v>3100.4765652247015</v>
      </c>
      <c r="E45" s="14">
        <v>3601.7073614279393</v>
      </c>
      <c r="F45" s="14">
        <v>4328.6959384644979</v>
      </c>
      <c r="G45" s="14">
        <v>4597.4698485708423</v>
      </c>
      <c r="J45" s="4">
        <f t="shared" si="4"/>
        <v>268.77391010634437</v>
      </c>
      <c r="K45" s="4">
        <v>47.078808393776853</v>
      </c>
      <c r="M45" s="6">
        <f t="shared" si="5"/>
        <v>3.0578088502056566</v>
      </c>
      <c r="N45" s="6">
        <f t="shared" si="6"/>
        <v>0.54232837587993021</v>
      </c>
      <c r="O45" s="6">
        <f t="shared" si="7"/>
        <v>2.5154804743257264</v>
      </c>
      <c r="Q45" s="14">
        <v>114000</v>
      </c>
      <c r="R45" s="14">
        <v>117493</v>
      </c>
      <c r="S45" s="14">
        <v>129497.5</v>
      </c>
      <c r="T45" s="14">
        <v>145734</v>
      </c>
      <c r="U45" s="14">
        <v>147319</v>
      </c>
      <c r="W45" s="13" t="s">
        <v>187</v>
      </c>
      <c r="X45" s="13" t="s">
        <v>184</v>
      </c>
      <c r="Y45" s="14">
        <f t="shared" si="8"/>
        <v>26081.206914279086</v>
      </c>
      <c r="Z45" s="14">
        <f t="shared" si="0"/>
        <v>26388.606684863789</v>
      </c>
      <c r="AA45" s="14">
        <f t="shared" si="1"/>
        <v>27812.948986875726</v>
      </c>
      <c r="AB45" s="14">
        <f t="shared" si="2"/>
        <v>29702.718229544909</v>
      </c>
      <c r="AC45" s="14">
        <f t="shared" si="3"/>
        <v>31207.582515295664</v>
      </c>
      <c r="AF45" s="6">
        <f t="shared" si="9"/>
        <v>0.58758648969710059</v>
      </c>
      <c r="AG45" s="6">
        <f t="shared" si="10"/>
        <v>2.6633164244178831</v>
      </c>
      <c r="AH45" s="6">
        <f t="shared" si="11"/>
        <v>1.6569999873643049</v>
      </c>
      <c r="AI45" s="6">
        <f t="shared" si="12"/>
        <v>2.5019118961726816</v>
      </c>
    </row>
    <row r="46" spans="1:35" ht="15" x14ac:dyDescent="0.25">
      <c r="A46" s="13" t="s">
        <v>187</v>
      </c>
      <c r="B46" s="13" t="s">
        <v>185</v>
      </c>
      <c r="C46" s="14">
        <v>1738.8620029759379</v>
      </c>
      <c r="D46" s="14">
        <v>1832.4846750300396</v>
      </c>
      <c r="E46" s="14">
        <v>2037.0439331303292</v>
      </c>
      <c r="F46" s="14">
        <v>2538.6261635563328</v>
      </c>
      <c r="G46" s="14">
        <v>2970.2641148267244</v>
      </c>
      <c r="J46" s="4">
        <f t="shared" si="4"/>
        <v>431.63795127039157</v>
      </c>
      <c r="K46" s="4">
        <v>277.09844188431271</v>
      </c>
      <c r="M46" s="6">
        <f t="shared" si="5"/>
        <v>8.1678402393865035</v>
      </c>
      <c r="N46" s="6">
        <f t="shared" si="6"/>
        <v>5.316328906721246</v>
      </c>
      <c r="O46" s="6">
        <f t="shared" si="7"/>
        <v>2.8515113326652575</v>
      </c>
      <c r="Q46" s="14">
        <v>46725.5</v>
      </c>
      <c r="R46" s="14">
        <v>49272</v>
      </c>
      <c r="S46" s="14">
        <v>51166.5</v>
      </c>
      <c r="T46" s="14">
        <v>59380</v>
      </c>
      <c r="U46" s="14">
        <v>65861.5</v>
      </c>
      <c r="W46" s="13" t="s">
        <v>187</v>
      </c>
      <c r="X46" s="13" t="s">
        <v>185</v>
      </c>
      <c r="Y46" s="14">
        <f t="shared" si="8"/>
        <v>37214.411894488832</v>
      </c>
      <c r="Z46" s="14">
        <f t="shared" si="0"/>
        <v>37191.197333780634</v>
      </c>
      <c r="AA46" s="14">
        <f t="shared" si="1"/>
        <v>39812.063227508799</v>
      </c>
      <c r="AB46" s="14">
        <f t="shared" si="2"/>
        <v>42752.208884411128</v>
      </c>
      <c r="AC46" s="14">
        <f t="shared" si="3"/>
        <v>45098.640553688034</v>
      </c>
      <c r="AF46" s="6">
        <f t="shared" si="9"/>
        <v>-3.1195148598939237E-2</v>
      </c>
      <c r="AG46" s="6">
        <f t="shared" si="10"/>
        <v>3.4635230227281655</v>
      </c>
      <c r="AH46" s="6">
        <f t="shared" si="11"/>
        <v>1.7972318108725016</v>
      </c>
      <c r="AI46" s="6">
        <f t="shared" si="12"/>
        <v>2.7075681067376234</v>
      </c>
    </row>
    <row r="47" spans="1:35" ht="15" x14ac:dyDescent="0.25">
      <c r="A47" s="13" t="s">
        <v>187</v>
      </c>
      <c r="B47" s="13" t="s">
        <v>186</v>
      </c>
      <c r="C47" s="14">
        <v>551.50564614571647</v>
      </c>
      <c r="D47" s="14">
        <v>602.23334404413333</v>
      </c>
      <c r="E47" s="14">
        <v>708.11538201633221</v>
      </c>
      <c r="F47" s="14">
        <v>935.37970803589212</v>
      </c>
      <c r="G47" s="14">
        <v>1032.4334058607008</v>
      </c>
      <c r="J47" s="4">
        <f t="shared" si="4"/>
        <v>97.053697824808637</v>
      </c>
      <c r="K47" s="4">
        <v>41.685889701517681</v>
      </c>
      <c r="M47" s="6">
        <f t="shared" si="5"/>
        <v>5.0599166886227565</v>
      </c>
      <c r="N47" s="6">
        <f t="shared" si="6"/>
        <v>2.2039989868002596</v>
      </c>
      <c r="O47" s="6">
        <f t="shared" si="7"/>
        <v>2.8559177018224968</v>
      </c>
      <c r="Q47" s="14">
        <v>11226</v>
      </c>
      <c r="R47" s="14">
        <v>12133.5</v>
      </c>
      <c r="S47" s="14">
        <v>13004</v>
      </c>
      <c r="T47" s="14">
        <v>15572.5</v>
      </c>
      <c r="U47" s="14">
        <v>16266.5</v>
      </c>
      <c r="W47" s="13" t="s">
        <v>187</v>
      </c>
      <c r="X47" s="13" t="s">
        <v>186</v>
      </c>
      <c r="Y47" s="14">
        <f t="shared" si="8"/>
        <v>49127.529498104079</v>
      </c>
      <c r="Z47" s="14">
        <f t="shared" si="0"/>
        <v>49633.9344825593</v>
      </c>
      <c r="AA47" s="14">
        <f t="shared" si="1"/>
        <v>54453.659029247319</v>
      </c>
      <c r="AB47" s="14">
        <f t="shared" si="2"/>
        <v>60066.123489220881</v>
      </c>
      <c r="AC47" s="14">
        <f t="shared" si="3"/>
        <v>63469.917060258857</v>
      </c>
      <c r="AF47" s="6">
        <f t="shared" si="9"/>
        <v>0.5140770063162714</v>
      </c>
      <c r="AG47" s="6">
        <f t="shared" si="10"/>
        <v>4.7428007035700714</v>
      </c>
      <c r="AH47" s="6">
        <f t="shared" si="11"/>
        <v>2.4827178115371717</v>
      </c>
      <c r="AI47" s="6">
        <f t="shared" si="12"/>
        <v>2.7943306819053548</v>
      </c>
    </row>
    <row r="49" spans="1:35" ht="15" x14ac:dyDescent="0.25">
      <c r="A49" s="15" t="s">
        <v>165</v>
      </c>
      <c r="B49" s="15" t="s">
        <v>130</v>
      </c>
      <c r="C49" s="4">
        <f>SUM(C6:C26)</f>
        <v>27024.289829133009</v>
      </c>
      <c r="D49" s="4">
        <f t="shared" ref="D49:G49" si="13">SUM(D6:D26)</f>
        <v>29259.140555640268</v>
      </c>
      <c r="E49" s="4">
        <f t="shared" si="13"/>
        <v>32983.399034873277</v>
      </c>
      <c r="F49" s="4">
        <f t="shared" si="13"/>
        <v>40076.327375114881</v>
      </c>
      <c r="G49" s="4">
        <f t="shared" si="13"/>
        <v>42369.061544334669</v>
      </c>
      <c r="J49" s="4">
        <f t="shared" ref="J49:K49" si="14">SUM(J6:J26)</f>
        <v>2292.734169219777</v>
      </c>
      <c r="K49" s="4">
        <f t="shared" si="14"/>
        <v>904.4331798926064</v>
      </c>
      <c r="M49" s="6">
        <f t="shared" ref="M49:M51" si="15">100*((1+J49/F49)^(1/2)-1)</f>
        <v>2.8206782972487243</v>
      </c>
      <c r="N49" s="6">
        <f t="shared" ref="N49:N51" si="16">100*((1+K49/F49)^(1/2)-1)</f>
        <v>1.1220928402254193</v>
      </c>
      <c r="O49" s="6">
        <f t="shared" ref="O49:O51" si="17">M49-N49</f>
        <v>1.698585457023305</v>
      </c>
      <c r="Q49" s="4">
        <f t="shared" ref="Q49:U49" si="18">SUM(Q6:Q26)</f>
        <v>8030692.5</v>
      </c>
      <c r="R49" s="4">
        <f t="shared" si="18"/>
        <v>8071693</v>
      </c>
      <c r="S49" s="4">
        <f t="shared" si="18"/>
        <v>8100293.5</v>
      </c>
      <c r="T49" s="4">
        <f t="shared" si="18"/>
        <v>8263176.5</v>
      </c>
      <c r="U49" s="4">
        <f t="shared" si="18"/>
        <v>8320862</v>
      </c>
      <c r="W49" s="15" t="s">
        <v>165</v>
      </c>
      <c r="X49" s="15" t="s">
        <v>130</v>
      </c>
      <c r="Y49" s="14">
        <f t="shared" ref="Y49:Y51" si="19">C49*1000000/Q49</f>
        <v>3365.1257135213446</v>
      </c>
      <c r="Z49" s="14">
        <f t="shared" ref="Z49:Z51" si="20">D49*1000000/R49</f>
        <v>3624.9075077112407</v>
      </c>
      <c r="AA49" s="14">
        <f t="shared" ref="AA49:AA51" si="21">E49*1000000/S49</f>
        <v>4071.8770295018662</v>
      </c>
      <c r="AB49" s="14">
        <f t="shared" ref="AB49:AB51" si="22">F49*1000000/T49</f>
        <v>4849.990481882468</v>
      </c>
      <c r="AC49" s="14">
        <f t="shared" ref="AC49:AC51" si="23">G49*1000000/U49</f>
        <v>5091.9077307536973</v>
      </c>
      <c r="AF49" s="6">
        <f t="shared" ref="AF49:AF51" si="24">100*((Z49/Y49)^(1/2)-1)</f>
        <v>3.788161342464913</v>
      </c>
      <c r="AG49" s="6">
        <f t="shared" ref="AG49:AG51" si="25">100*((AA49/Z49)^(1/2)-1)</f>
        <v>5.9860879167148662</v>
      </c>
      <c r="AH49" s="6">
        <f t="shared" ref="AH49:AH51" si="26">100*((AB49/AA49)^(1/4)-1)</f>
        <v>4.4687884489324592</v>
      </c>
      <c r="AI49" s="6">
        <f t="shared" ref="AI49:AI51" si="27">100*((AC49/AB49)^(1/2)-1)</f>
        <v>2.4636493112264679</v>
      </c>
    </row>
    <row r="50" spans="1:35" ht="15" x14ac:dyDescent="0.25">
      <c r="A50" s="15" t="s">
        <v>187</v>
      </c>
      <c r="B50" s="15" t="s">
        <v>130</v>
      </c>
      <c r="C50" s="4">
        <f>SUM(C27:C47)</f>
        <v>36420.01086629284</v>
      </c>
      <c r="D50" s="4">
        <f t="shared" ref="D50:G50" si="28">SUM(D27:D47)</f>
        <v>38556.950044359728</v>
      </c>
      <c r="E50" s="4">
        <f t="shared" si="28"/>
        <v>41463.999532939619</v>
      </c>
      <c r="F50" s="4">
        <f t="shared" si="28"/>
        <v>49304.434761742108</v>
      </c>
      <c r="G50" s="4">
        <f t="shared" si="28"/>
        <v>51858.493111020231</v>
      </c>
      <c r="J50" s="4">
        <f t="shared" ref="J50:K50" si="29">SUM(J27:J47)</f>
        <v>2554.0583492781384</v>
      </c>
      <c r="K50" s="4">
        <f t="shared" si="29"/>
        <v>888.03799853058661</v>
      </c>
      <c r="M50" s="6">
        <f t="shared" si="15"/>
        <v>2.5573886942851232</v>
      </c>
      <c r="N50" s="6">
        <f t="shared" si="16"/>
        <v>0.89654706408479612</v>
      </c>
      <c r="O50" s="6">
        <f t="shared" si="17"/>
        <v>1.660841630200327</v>
      </c>
      <c r="Q50" s="4">
        <f t="shared" ref="Q50:U50" si="30">SUM(Q27:Q47)</f>
        <v>8194609.5</v>
      </c>
      <c r="R50" s="4">
        <f t="shared" si="30"/>
        <v>8248175</v>
      </c>
      <c r="S50" s="4">
        <f t="shared" si="30"/>
        <v>8281402</v>
      </c>
      <c r="T50" s="4">
        <f t="shared" si="30"/>
        <v>8429897</v>
      </c>
      <c r="U50" s="4">
        <f t="shared" si="30"/>
        <v>8483570</v>
      </c>
      <c r="W50" s="15" t="s">
        <v>187</v>
      </c>
      <c r="X50" s="15" t="s">
        <v>130</v>
      </c>
      <c r="Y50" s="14">
        <f t="shared" si="19"/>
        <v>4444.3863818395303</v>
      </c>
      <c r="Z50" s="14">
        <f t="shared" si="20"/>
        <v>4674.6037813649355</v>
      </c>
      <c r="AA50" s="14">
        <f t="shared" si="21"/>
        <v>5006.8816286106658</v>
      </c>
      <c r="AB50" s="14">
        <f t="shared" si="22"/>
        <v>5848.7588593006667</v>
      </c>
      <c r="AC50" s="14">
        <f t="shared" si="23"/>
        <v>6112.8149011583846</v>
      </c>
      <c r="AF50" s="6">
        <f t="shared" si="24"/>
        <v>2.5572811460766509</v>
      </c>
      <c r="AG50" s="6">
        <f t="shared" si="25"/>
        <v>3.4930673857959116</v>
      </c>
      <c r="AH50" s="6">
        <f t="shared" si="26"/>
        <v>3.9618736594335013</v>
      </c>
      <c r="AI50" s="6">
        <f t="shared" si="27"/>
        <v>2.2324490283704534</v>
      </c>
    </row>
    <row r="51" spans="1:35" ht="15" x14ac:dyDescent="0.25">
      <c r="A51" s="15" t="s">
        <v>191</v>
      </c>
      <c r="B51" s="15" t="s">
        <v>130</v>
      </c>
      <c r="C51" s="4">
        <f>C49+C50</f>
        <v>63444.300695425845</v>
      </c>
      <c r="D51" s="4">
        <f t="shared" ref="D51:G51" si="31">D49+D50</f>
        <v>67816.090599999996</v>
      </c>
      <c r="E51" s="4">
        <f t="shared" si="31"/>
        <v>74447.398567812896</v>
      </c>
      <c r="F51" s="4">
        <f t="shared" si="31"/>
        <v>89380.762136856996</v>
      </c>
      <c r="G51" s="4">
        <f t="shared" si="31"/>
        <v>94227.554655354907</v>
      </c>
      <c r="J51" s="4">
        <f t="shared" ref="J51:K51" si="32">J49+J50</f>
        <v>4846.7925184979158</v>
      </c>
      <c r="K51" s="4">
        <f t="shared" si="32"/>
        <v>1792.4711784231931</v>
      </c>
      <c r="M51" s="6">
        <f t="shared" si="15"/>
        <v>2.67552533631219</v>
      </c>
      <c r="N51" s="6">
        <f t="shared" si="16"/>
        <v>0.99773901651902808</v>
      </c>
      <c r="O51" s="6">
        <f t="shared" si="17"/>
        <v>1.677786319793162</v>
      </c>
      <c r="Q51" s="4">
        <f t="shared" ref="Q51:U51" si="33">Q49+Q50</f>
        <v>16225302</v>
      </c>
      <c r="R51" s="4">
        <f t="shared" si="33"/>
        <v>16319868</v>
      </c>
      <c r="S51" s="4">
        <f t="shared" si="33"/>
        <v>16381695.5</v>
      </c>
      <c r="T51" s="4">
        <f t="shared" si="33"/>
        <v>16693073.5</v>
      </c>
      <c r="U51" s="4">
        <f t="shared" si="33"/>
        <v>16804432</v>
      </c>
      <c r="W51" s="15" t="s">
        <v>191</v>
      </c>
      <c r="X51" s="15" t="s">
        <v>130</v>
      </c>
      <c r="Y51" s="14">
        <f t="shared" si="19"/>
        <v>3910.2076926164973</v>
      </c>
      <c r="Z51" s="14">
        <f t="shared" si="20"/>
        <v>4155.4313184395851</v>
      </c>
      <c r="AA51" s="14">
        <f t="shared" si="21"/>
        <v>4544.5478197182274</v>
      </c>
      <c r="AB51" s="14">
        <f t="shared" si="22"/>
        <v>5354.3622231614208</v>
      </c>
      <c r="AC51" s="14">
        <f t="shared" si="23"/>
        <v>5607.3037550662175</v>
      </c>
      <c r="AF51" s="6">
        <f t="shared" si="24"/>
        <v>3.088006509285357</v>
      </c>
      <c r="AG51" s="6">
        <f t="shared" si="25"/>
        <v>4.5772661848597185</v>
      </c>
      <c r="AH51" s="6">
        <f t="shared" si="26"/>
        <v>4.1847772601365962</v>
      </c>
      <c r="AI51" s="6">
        <f t="shared" si="27"/>
        <v>2.3347581599237222</v>
      </c>
    </row>
    <row r="53" spans="1:35" ht="15" x14ac:dyDescent="0.25">
      <c r="A53" s="32"/>
    </row>
    <row r="54" spans="1:35" ht="15" x14ac:dyDescent="0.25">
      <c r="B54" s="15"/>
    </row>
    <row r="56" spans="1:35" ht="15" x14ac:dyDescent="0.25">
      <c r="B56" s="13"/>
      <c r="C56" s="14"/>
      <c r="D56" s="14"/>
      <c r="E56" s="14"/>
      <c r="F56" s="14"/>
      <c r="G56" s="4"/>
      <c r="H56" s="4"/>
    </row>
    <row r="57" spans="1:35" ht="15" x14ac:dyDescent="0.25">
      <c r="B57" s="13"/>
      <c r="C57" s="14"/>
      <c r="D57" s="14"/>
      <c r="E57" s="14"/>
      <c r="F57" s="14"/>
      <c r="G57" s="4"/>
      <c r="H57" s="4"/>
    </row>
    <row r="58" spans="1:35" ht="15" x14ac:dyDescent="0.25">
      <c r="B58" s="13"/>
      <c r="C58" s="14"/>
      <c r="D58" s="14"/>
      <c r="E58" s="14"/>
      <c r="F58" s="14"/>
      <c r="G58" s="4"/>
      <c r="H58" s="4"/>
    </row>
    <row r="59" spans="1:35" ht="15" x14ac:dyDescent="0.25">
      <c r="B59" s="13"/>
      <c r="C59" s="14"/>
      <c r="D59" s="14"/>
      <c r="E59" s="14"/>
      <c r="F59" s="14"/>
      <c r="G59" s="4"/>
      <c r="H59" s="4"/>
    </row>
    <row r="60" spans="1:35" ht="15" x14ac:dyDescent="0.25">
      <c r="B60" s="13"/>
      <c r="C60" s="14"/>
      <c r="D60" s="14"/>
      <c r="E60" s="14"/>
      <c r="F60" s="14"/>
      <c r="G60" s="4"/>
      <c r="H60" s="4"/>
    </row>
    <row r="61" spans="1:35" ht="15" x14ac:dyDescent="0.25">
      <c r="B61" s="13"/>
      <c r="C61" s="14"/>
      <c r="D61" s="14"/>
      <c r="E61" s="14"/>
      <c r="F61" s="14"/>
      <c r="G61" s="4"/>
      <c r="H61" s="4"/>
    </row>
    <row r="62" spans="1:35" ht="15" x14ac:dyDescent="0.25">
      <c r="B62" s="13"/>
      <c r="C62" s="14"/>
      <c r="D62" s="14"/>
      <c r="E62" s="14"/>
      <c r="F62" s="14"/>
      <c r="G62" s="4"/>
      <c r="H62" s="4"/>
    </row>
    <row r="63" spans="1:35" ht="15" x14ac:dyDescent="0.25">
      <c r="B63" s="13"/>
      <c r="C63" s="14"/>
      <c r="D63" s="14"/>
      <c r="E63" s="14"/>
      <c r="F63" s="14"/>
      <c r="G63" s="4"/>
      <c r="H63" s="4"/>
    </row>
    <row r="64" spans="1:35" ht="15" x14ac:dyDescent="0.25">
      <c r="B64" s="13"/>
      <c r="C64" s="14"/>
      <c r="D64" s="14"/>
      <c r="E64" s="14"/>
      <c r="F64" s="14"/>
      <c r="G64" s="4"/>
      <c r="H64" s="4"/>
    </row>
    <row r="65" spans="2:8" ht="15" x14ac:dyDescent="0.25">
      <c r="B65" s="13"/>
      <c r="C65" s="14"/>
      <c r="D65" s="14"/>
      <c r="E65" s="14"/>
      <c r="F65" s="14"/>
      <c r="G65" s="4"/>
      <c r="H65" s="4"/>
    </row>
    <row r="66" spans="2:8" ht="15" x14ac:dyDescent="0.25">
      <c r="B66" s="13"/>
      <c r="C66" s="14"/>
      <c r="D66" s="14"/>
      <c r="E66" s="14"/>
      <c r="F66" s="14"/>
      <c r="G66" s="4"/>
      <c r="H66" s="4"/>
    </row>
    <row r="67" spans="2:8" ht="15" x14ac:dyDescent="0.25">
      <c r="B67" s="13"/>
      <c r="C67" s="14"/>
      <c r="D67" s="14"/>
      <c r="E67" s="14"/>
      <c r="F67" s="14"/>
      <c r="G67" s="4"/>
      <c r="H67" s="4"/>
    </row>
    <row r="68" spans="2:8" ht="15" x14ac:dyDescent="0.25">
      <c r="B68" s="13"/>
      <c r="C68" s="14"/>
      <c r="D68" s="14"/>
      <c r="E68" s="14"/>
      <c r="F68" s="14"/>
      <c r="G68" s="4"/>
      <c r="H68" s="4"/>
    </row>
    <row r="69" spans="2:8" ht="15" x14ac:dyDescent="0.25">
      <c r="B69" s="13"/>
      <c r="C69" s="14"/>
      <c r="D69" s="14"/>
      <c r="E69" s="14"/>
      <c r="F69" s="14"/>
      <c r="G69" s="4"/>
      <c r="H69" s="4"/>
    </row>
    <row r="70" spans="2:8" ht="15" x14ac:dyDescent="0.25">
      <c r="B70" s="13"/>
      <c r="C70" s="14"/>
      <c r="D70" s="14"/>
      <c r="E70" s="14"/>
      <c r="F70" s="14"/>
      <c r="G70" s="4"/>
      <c r="H70" s="4"/>
    </row>
    <row r="71" spans="2:8" ht="15" x14ac:dyDescent="0.25">
      <c r="B71" s="13"/>
      <c r="C71" s="14"/>
      <c r="D71" s="14"/>
      <c r="E71" s="14"/>
      <c r="F71" s="14"/>
      <c r="G71" s="4"/>
      <c r="H71" s="4"/>
    </row>
    <row r="72" spans="2:8" ht="15" x14ac:dyDescent="0.25">
      <c r="B72" s="13"/>
      <c r="C72" s="14"/>
      <c r="D72" s="14"/>
      <c r="E72" s="14"/>
      <c r="F72" s="14"/>
      <c r="G72" s="4"/>
      <c r="H72" s="4"/>
    </row>
    <row r="73" spans="2:8" ht="15" x14ac:dyDescent="0.25">
      <c r="B73" s="13"/>
      <c r="C73" s="14"/>
      <c r="D73" s="14"/>
      <c r="E73" s="14"/>
      <c r="F73" s="14"/>
      <c r="G73" s="4"/>
      <c r="H73" s="4"/>
    </row>
    <row r="74" spans="2:8" ht="15" x14ac:dyDescent="0.25">
      <c r="B74" s="13"/>
      <c r="C74" s="14"/>
      <c r="D74" s="14"/>
      <c r="E74" s="14"/>
      <c r="F74" s="14"/>
      <c r="G74" s="4"/>
      <c r="H74" s="4"/>
    </row>
    <row r="75" spans="2:8" ht="15" x14ac:dyDescent="0.25">
      <c r="B75" s="13"/>
      <c r="C75" s="14"/>
      <c r="D75" s="14"/>
      <c r="E75" s="14"/>
      <c r="F75" s="14"/>
      <c r="G75" s="4"/>
      <c r="H75" s="4"/>
    </row>
    <row r="76" spans="2:8" ht="15" x14ac:dyDescent="0.25">
      <c r="B76" s="13"/>
      <c r="C76" s="14"/>
      <c r="D76" s="14"/>
      <c r="E76" s="14"/>
      <c r="F76" s="14"/>
      <c r="G76" s="4"/>
      <c r="H76" s="4"/>
    </row>
    <row r="78" spans="2:8" ht="15" x14ac:dyDescent="0.25">
      <c r="B78" s="15"/>
      <c r="C78" s="4"/>
      <c r="D78" s="4"/>
      <c r="E78" s="4"/>
      <c r="F78" s="4"/>
      <c r="G78" s="4"/>
      <c r="H78" s="4"/>
    </row>
    <row r="79" spans="2:8" ht="15" x14ac:dyDescent="0.25">
      <c r="B79" s="15"/>
    </row>
    <row r="81" spans="2:4" ht="15" x14ac:dyDescent="0.25">
      <c r="B81" s="13"/>
      <c r="C81" s="14"/>
      <c r="D81" s="14"/>
    </row>
    <row r="82" spans="2:4" ht="15" x14ac:dyDescent="0.25">
      <c r="B82" s="13"/>
      <c r="C82" s="14"/>
      <c r="D82" s="14"/>
    </row>
    <row r="83" spans="2:4" ht="15" x14ac:dyDescent="0.25">
      <c r="B83" s="13"/>
      <c r="C83" s="14"/>
      <c r="D83" s="14"/>
    </row>
    <row r="84" spans="2:4" ht="15" x14ac:dyDescent="0.25">
      <c r="B84" s="13"/>
      <c r="C84" s="14"/>
      <c r="D84" s="14"/>
    </row>
    <row r="85" spans="2:4" ht="15" x14ac:dyDescent="0.25">
      <c r="B85" s="13"/>
      <c r="C85" s="14"/>
      <c r="D85" s="14"/>
    </row>
    <row r="86" spans="2:4" ht="15" x14ac:dyDescent="0.25">
      <c r="B86" s="13"/>
      <c r="C86" s="14"/>
      <c r="D86" s="14"/>
    </row>
    <row r="87" spans="2:4" ht="15" x14ac:dyDescent="0.25">
      <c r="B87" s="13"/>
      <c r="C87" s="14"/>
      <c r="D87" s="14"/>
    </row>
    <row r="88" spans="2:4" ht="15" x14ac:dyDescent="0.25">
      <c r="B88" s="13"/>
      <c r="C88" s="14"/>
      <c r="D88" s="14"/>
    </row>
    <row r="89" spans="2:4" ht="15" x14ac:dyDescent="0.25">
      <c r="B89" s="13"/>
      <c r="C89" s="14"/>
      <c r="D89" s="14"/>
    </row>
    <row r="90" spans="2:4" ht="15" x14ac:dyDescent="0.25">
      <c r="B90" s="13"/>
      <c r="C90" s="14"/>
      <c r="D90" s="14"/>
    </row>
    <row r="91" spans="2:4" ht="15" x14ac:dyDescent="0.25">
      <c r="B91" s="13"/>
      <c r="C91" s="14"/>
      <c r="D91" s="14"/>
    </row>
    <row r="92" spans="2:4" ht="15" x14ac:dyDescent="0.25">
      <c r="B92" s="13"/>
      <c r="C92" s="14"/>
      <c r="D92" s="14"/>
    </row>
    <row r="93" spans="2:4" ht="15" x14ac:dyDescent="0.25">
      <c r="B93" s="13"/>
      <c r="C93" s="14"/>
      <c r="D93" s="14"/>
    </row>
    <row r="94" spans="2:4" ht="15" x14ac:dyDescent="0.25">
      <c r="B94" s="13"/>
      <c r="C94" s="14"/>
      <c r="D94" s="14"/>
    </row>
    <row r="95" spans="2:4" ht="15" x14ac:dyDescent="0.25">
      <c r="B95" s="13"/>
      <c r="C95" s="14"/>
      <c r="D95" s="14"/>
    </row>
    <row r="96" spans="2:4" ht="15" x14ac:dyDescent="0.25">
      <c r="B96" s="13"/>
      <c r="C96" s="14"/>
      <c r="D96" s="14"/>
    </row>
    <row r="97" spans="2:4" ht="15" x14ac:dyDescent="0.25">
      <c r="B97" s="13"/>
      <c r="C97" s="14"/>
      <c r="D97" s="14"/>
    </row>
    <row r="98" spans="2:4" ht="15" x14ac:dyDescent="0.25">
      <c r="B98" s="13"/>
      <c r="C98" s="14"/>
      <c r="D98" s="14"/>
    </row>
    <row r="99" spans="2:4" ht="15" x14ac:dyDescent="0.25">
      <c r="B99" s="13"/>
      <c r="C99" s="14"/>
      <c r="D99" s="14"/>
    </row>
    <row r="100" spans="2:4" ht="15" x14ac:dyDescent="0.25">
      <c r="B100" s="13"/>
      <c r="C100" s="14"/>
      <c r="D100" s="14"/>
    </row>
    <row r="101" spans="2:4" ht="15" x14ac:dyDescent="0.25">
      <c r="B101" s="13"/>
      <c r="C101" s="14"/>
      <c r="D101" s="14"/>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29"/>
  <sheetViews>
    <sheetView topLeftCell="A10" workbookViewId="0">
      <selection activeCell="I35" sqref="I35"/>
    </sheetView>
  </sheetViews>
  <sheetFormatPr defaultRowHeight="12.75" x14ac:dyDescent="0.2"/>
  <cols>
    <col min="2" max="2" width="55.6640625" customWidth="1"/>
  </cols>
  <sheetData>
    <row r="1" spans="1:67" x14ac:dyDescent="0.2">
      <c r="A1" s="33" t="s">
        <v>369</v>
      </c>
    </row>
    <row r="2" spans="1:67" x14ac:dyDescent="0.2">
      <c r="A2" t="s">
        <v>366</v>
      </c>
    </row>
    <row r="3" spans="1:67" x14ac:dyDescent="0.2">
      <c r="A3" t="s">
        <v>197</v>
      </c>
    </row>
    <row r="4" spans="1:67" x14ac:dyDescent="0.2">
      <c r="C4" t="s">
        <v>200</v>
      </c>
      <c r="M4" t="s">
        <v>341</v>
      </c>
      <c r="V4" t="s">
        <v>340</v>
      </c>
      <c r="AF4" t="s">
        <v>342</v>
      </c>
      <c r="AO4" t="s">
        <v>343</v>
      </c>
      <c r="AY4" t="s">
        <v>344</v>
      </c>
      <c r="BH4" t="s">
        <v>345</v>
      </c>
    </row>
    <row r="5" spans="1:67" ht="15" x14ac:dyDescent="0.25">
      <c r="A5" s="16" t="s">
        <v>198</v>
      </c>
      <c r="B5" s="16" t="s">
        <v>199</v>
      </c>
      <c r="C5" s="16" t="s">
        <v>142</v>
      </c>
      <c r="D5" s="16" t="s">
        <v>192</v>
      </c>
      <c r="E5" s="16" t="s">
        <v>143</v>
      </c>
      <c r="F5" s="16" t="s">
        <v>193</v>
      </c>
      <c r="G5" s="16" t="s">
        <v>194</v>
      </c>
      <c r="H5" s="16" t="s">
        <v>195</v>
      </c>
      <c r="I5" s="16" t="s">
        <v>144</v>
      </c>
      <c r="J5" s="16" t="s">
        <v>196</v>
      </c>
      <c r="K5" s="16" t="s">
        <v>145</v>
      </c>
      <c r="M5" s="16" t="s">
        <v>192</v>
      </c>
      <c r="N5" s="16" t="s">
        <v>143</v>
      </c>
      <c r="O5" s="16" t="s">
        <v>193</v>
      </c>
      <c r="P5" s="16" t="s">
        <v>194</v>
      </c>
      <c r="Q5" s="16" t="s">
        <v>195</v>
      </c>
      <c r="R5" s="16" t="s">
        <v>144</v>
      </c>
      <c r="S5" s="16" t="s">
        <v>196</v>
      </c>
      <c r="T5" s="16" t="s">
        <v>145</v>
      </c>
      <c r="V5" s="16" t="s">
        <v>192</v>
      </c>
      <c r="W5" s="16" t="s">
        <v>143</v>
      </c>
      <c r="X5" s="16" t="s">
        <v>193</v>
      </c>
      <c r="Y5" s="16" t="s">
        <v>194</v>
      </c>
      <c r="Z5" s="16" t="s">
        <v>195</v>
      </c>
      <c r="AA5" s="16" t="s">
        <v>144</v>
      </c>
      <c r="AB5" s="16" t="s">
        <v>196</v>
      </c>
      <c r="AC5" s="16" t="s">
        <v>145</v>
      </c>
      <c r="AF5" s="16" t="s">
        <v>192</v>
      </c>
      <c r="AG5" s="16" t="s">
        <v>143</v>
      </c>
      <c r="AH5" s="16" t="s">
        <v>193</v>
      </c>
      <c r="AI5" s="16" t="s">
        <v>194</v>
      </c>
      <c r="AJ5" s="16" t="s">
        <v>195</v>
      </c>
      <c r="AK5" s="16" t="s">
        <v>144</v>
      </c>
      <c r="AL5" s="16" t="s">
        <v>196</v>
      </c>
      <c r="AM5" s="16" t="s">
        <v>145</v>
      </c>
      <c r="AO5" s="16" t="s">
        <v>192</v>
      </c>
      <c r="AP5" s="16" t="s">
        <v>143</v>
      </c>
      <c r="AQ5" s="16" t="s">
        <v>193</v>
      </c>
      <c r="AR5" s="16" t="s">
        <v>194</v>
      </c>
      <c r="AS5" s="16" t="s">
        <v>195</v>
      </c>
      <c r="AT5" s="16" t="s">
        <v>144</v>
      </c>
      <c r="AU5" s="16" t="s">
        <v>196</v>
      </c>
      <c r="AV5" s="16" t="s">
        <v>145</v>
      </c>
      <c r="AY5" s="16" t="s">
        <v>192</v>
      </c>
      <c r="AZ5" s="16" t="s">
        <v>143</v>
      </c>
      <c r="BA5" s="16" t="s">
        <v>193</v>
      </c>
      <c r="BB5" s="16" t="s">
        <v>194</v>
      </c>
      <c r="BC5" s="16" t="s">
        <v>195</v>
      </c>
      <c r="BD5" s="16" t="s">
        <v>144</v>
      </c>
      <c r="BE5" s="16" t="s">
        <v>196</v>
      </c>
      <c r="BF5" s="16" t="s">
        <v>145</v>
      </c>
      <c r="BH5" s="16" t="s">
        <v>192</v>
      </c>
      <c r="BI5" s="16" t="s">
        <v>143</v>
      </c>
      <c r="BJ5" s="16" t="s">
        <v>193</v>
      </c>
      <c r="BK5" s="16" t="s">
        <v>194</v>
      </c>
      <c r="BL5" s="16" t="s">
        <v>195</v>
      </c>
      <c r="BM5" s="16" t="s">
        <v>144</v>
      </c>
      <c r="BN5" s="16" t="s">
        <v>196</v>
      </c>
      <c r="BO5" s="16" t="s">
        <v>145</v>
      </c>
    </row>
    <row r="6" spans="1:67" ht="15" x14ac:dyDescent="0.25">
      <c r="A6" s="17">
        <v>1</v>
      </c>
      <c r="B6" s="18" t="s">
        <v>146</v>
      </c>
      <c r="C6" s="20">
        <v>16624.189730000006</v>
      </c>
      <c r="D6" s="20">
        <v>17307.960750988572</v>
      </c>
      <c r="E6" s="20">
        <v>18275.20899002608</v>
      </c>
      <c r="F6" s="20">
        <v>20260.648758875006</v>
      </c>
      <c r="G6" s="20">
        <v>21436.487341199987</v>
      </c>
      <c r="H6" s="20">
        <v>22689.711154889988</v>
      </c>
      <c r="I6" s="20">
        <v>22670.533999999996</v>
      </c>
      <c r="J6" s="20">
        <v>23670.999999999971</v>
      </c>
      <c r="K6" s="20">
        <v>24838.424999999959</v>
      </c>
      <c r="M6" s="4">
        <f>D6-C6</f>
        <v>683.77102098856631</v>
      </c>
      <c r="N6" s="4">
        <f t="shared" ref="N6:N24" si="0">E6-D6</f>
        <v>967.24823903750803</v>
      </c>
      <c r="O6" s="4">
        <f t="shared" ref="O6:O24" si="1">F6-E6</f>
        <v>1985.4397688489262</v>
      </c>
      <c r="P6" s="4">
        <f t="shared" ref="P6:P24" si="2">G6-F6</f>
        <v>1175.838582324981</v>
      </c>
      <c r="Q6" s="4">
        <f t="shared" ref="Q6:Q24" si="3">H6-G6</f>
        <v>1253.2238136900014</v>
      </c>
      <c r="R6" s="4">
        <f t="shared" ref="R6:R24" si="4">I6-H6</f>
        <v>-19.17715488999238</v>
      </c>
      <c r="S6" s="4">
        <f t="shared" ref="S6:S24" si="5">J6-I6</f>
        <v>1000.4659999999749</v>
      </c>
      <c r="T6" s="4">
        <f t="shared" ref="T6:T24" si="6">K6-J6</f>
        <v>1167.4249999999884</v>
      </c>
      <c r="V6" s="21">
        <f>100*((D6/C6)-1)</f>
        <v>4.1131088618089562</v>
      </c>
      <c r="W6" s="21">
        <f t="shared" ref="W6:W24" si="7">100*((E6/D6)-1)</f>
        <v>5.5884587037918987</v>
      </c>
      <c r="X6" s="21">
        <f t="shared" ref="X6:X24" si="8">100*((F6/E6)-1)</f>
        <v>10.864115260911667</v>
      </c>
      <c r="Y6" s="21">
        <f t="shared" ref="Y6:Y24" si="9">100*((G6/F6)-1)</f>
        <v>5.8035583969635374</v>
      </c>
      <c r="Z6" s="21">
        <f t="shared" ref="Z6:Z24" si="10">100*((H6/G6)-1)</f>
        <v>5.8462181501227617</v>
      </c>
      <c r="AA6" s="21">
        <f t="shared" ref="AA6:AA24" si="11">100*((I6/H6)-1)</f>
        <v>-8.4519167119756489E-2</v>
      </c>
      <c r="AB6" s="21">
        <f t="shared" ref="AB6:AB24" si="12">100*((J6/I6)-1)</f>
        <v>4.4130676410179648</v>
      </c>
      <c r="AC6" s="21">
        <f t="shared" ref="AC6:AC24" si="13">100*((K6/J6)-1)</f>
        <v>4.9318786701026074</v>
      </c>
      <c r="AF6" s="4">
        <f>(D6-C6)-AY6</f>
        <v>560.64018537943002</v>
      </c>
      <c r="AG6" s="4">
        <f t="shared" ref="AG6:AG10" si="14">(E6-D6)-AZ6</f>
        <v>726.61619861075781</v>
      </c>
      <c r="AH6" s="4">
        <f t="shared" ref="AH6:AH10" si="15">(F6-E6)-BA6</f>
        <v>865.06596207931011</v>
      </c>
      <c r="AI6" s="4">
        <f t="shared" ref="AI6:AI10" si="16">(G6-F6)-BB6</f>
        <v>1035.3457749561762</v>
      </c>
      <c r="AJ6" s="4">
        <f t="shared" ref="AJ6:AJ10" si="17">(H6-G6)-BC6</f>
        <v>664.00386899177556</v>
      </c>
      <c r="AK6" s="4">
        <f t="shared" ref="AK6:AK10" si="18">(I6-H6)-BD6</f>
        <v>741.3859077771175</v>
      </c>
      <c r="AL6" s="4">
        <f t="shared" ref="AL6:AL10" si="19">(J6-I6)-BE6</f>
        <v>155.90313031894993</v>
      </c>
      <c r="AM6" s="4"/>
      <c r="AO6" s="21">
        <v>3.3476410938876544</v>
      </c>
      <c r="AP6" s="21">
        <v>4.1405952445726202</v>
      </c>
      <c r="AQ6" s="21">
        <v>4.460118425635673</v>
      </c>
      <c r="AR6" s="21">
        <v>5.0749403977926377</v>
      </c>
      <c r="AS6" s="21">
        <v>3.0146767155890597</v>
      </c>
      <c r="AT6" s="21">
        <v>3.3808240277243051</v>
      </c>
      <c r="AU6" s="21">
        <v>0.66299165673420202</v>
      </c>
      <c r="AY6" s="20">
        <f>C6*BH6/100</f>
        <v>123.1308356091363</v>
      </c>
      <c r="AZ6" s="20">
        <f t="shared" ref="AZ6:AZ10" si="20">D6*BI6/100</f>
        <v>240.63204042675025</v>
      </c>
      <c r="BA6" s="20">
        <f t="shared" ref="BA6:BA10" si="21">E6*BJ6/100</f>
        <v>1120.3738067696161</v>
      </c>
      <c r="BB6" s="20">
        <f t="shared" ref="BB6:BB10" si="22">F6*BK6/100</f>
        <v>140.49280736880482</v>
      </c>
      <c r="BC6" s="20">
        <f t="shared" ref="BC6:BC10" si="23">G6*BL6/100</f>
        <v>589.21994469822585</v>
      </c>
      <c r="BD6" s="20">
        <f t="shared" ref="BD6:BD10" si="24">H6*BM6/100</f>
        <v>-760.56306266710988</v>
      </c>
      <c r="BE6" s="20">
        <f t="shared" ref="BE6:BE10" si="25">I6*BN6/100</f>
        <v>844.56286968102495</v>
      </c>
      <c r="BF6" s="20"/>
      <c r="BH6" s="21">
        <f>((1+(V6/100))/(1+(AO6/100))-1)*100</f>
        <v>0.74067270410740349</v>
      </c>
      <c r="BI6" s="21">
        <f t="shared" ref="BI6:BI10" si="26">((1+(W6/100))/(1+(AP6/100))-1)*100</f>
        <v>1.3902968922147929</v>
      </c>
      <c r="BJ6" s="21">
        <f t="shared" ref="BJ6:BJ10" si="27">((1+(X6/100))/(1+(AQ6/100))-1)*100</f>
        <v>6.1305663173596203</v>
      </c>
      <c r="BK6" s="21">
        <f t="shared" ref="BK6:BK10" si="28">((1+(Y6/100))/(1+(AR6/100))-1)*100</f>
        <v>0.69342699259451468</v>
      </c>
      <c r="BL6" s="21">
        <f t="shared" ref="BL6:BL10" si="29">((1+(Z6/100))/(1+(AS6/100))-1)*100</f>
        <v>2.7486776882785779</v>
      </c>
      <c r="BM6" s="21">
        <f t="shared" ref="BM6:BM10" si="30">((1+(AA6/100))/(1+(AT6/100))-1)*100</f>
        <v>-3.3520173856563029</v>
      </c>
      <c r="BN6" s="21">
        <f t="shared" ref="BN6:BN10" si="31">((1+(AB6/100))/(1+(AU6/100))-1)*100</f>
        <v>3.7253770452915891</v>
      </c>
      <c r="BO6" s="21"/>
    </row>
    <row r="7" spans="1:67" ht="15" x14ac:dyDescent="0.25">
      <c r="A7" s="17">
        <v>2</v>
      </c>
      <c r="B7" s="18" t="s">
        <v>147</v>
      </c>
      <c r="C7" s="20">
        <v>4098.5</v>
      </c>
      <c r="D7" s="20">
        <v>4290.0162986088144</v>
      </c>
      <c r="E7" s="20">
        <v>4633.8516458311024</v>
      </c>
      <c r="F7" s="20">
        <v>4898.6893215062892</v>
      </c>
      <c r="G7" s="20">
        <v>5272.9000000000024</v>
      </c>
      <c r="H7" s="20">
        <v>5401.0473947110604</v>
      </c>
      <c r="I7" s="20">
        <v>5665.3367841944555</v>
      </c>
      <c r="J7" s="20">
        <v>5820.1000000000076</v>
      </c>
      <c r="K7" s="20">
        <v>5885.5459989938299</v>
      </c>
      <c r="M7" s="4">
        <f t="shared" ref="M7:M24" si="32">D7-C7</f>
        <v>191.5162986088144</v>
      </c>
      <c r="N7" s="4">
        <f t="shared" si="0"/>
        <v>343.83534722228796</v>
      </c>
      <c r="O7" s="4">
        <f t="shared" si="1"/>
        <v>264.8376756751868</v>
      </c>
      <c r="P7" s="4">
        <f t="shared" si="2"/>
        <v>374.2106784937132</v>
      </c>
      <c r="Q7" s="4">
        <f t="shared" si="3"/>
        <v>128.14739471105804</v>
      </c>
      <c r="R7" s="4">
        <f t="shared" si="4"/>
        <v>264.2893894833951</v>
      </c>
      <c r="S7" s="4">
        <f t="shared" si="5"/>
        <v>154.76321580555214</v>
      </c>
      <c r="T7" s="4">
        <f t="shared" si="6"/>
        <v>65.445998993822286</v>
      </c>
      <c r="V7" s="21">
        <f t="shared" ref="V7:V24" si="33">100*((D7/C7)-1)</f>
        <v>4.6728388095355511</v>
      </c>
      <c r="W7" s="21">
        <f t="shared" si="7"/>
        <v>8.0147795087349252</v>
      </c>
      <c r="X7" s="21">
        <f t="shared" si="8"/>
        <v>5.7152817119954902</v>
      </c>
      <c r="Y7" s="21">
        <f t="shared" si="9"/>
        <v>7.638995942258453</v>
      </c>
      <c r="Z7" s="21">
        <f t="shared" si="10"/>
        <v>2.430302010488683</v>
      </c>
      <c r="AA7" s="21">
        <f t="shared" si="11"/>
        <v>4.8932988394473131</v>
      </c>
      <c r="AB7" s="21">
        <f t="shared" si="12"/>
        <v>2.7317566757429246</v>
      </c>
      <c r="AC7" s="21">
        <f t="shared" si="13"/>
        <v>1.1244823799216874</v>
      </c>
      <c r="AF7" s="4">
        <f t="shared" ref="AF7:AF10" si="34">(D7-C7)-AY7</f>
        <v>298.27200421963539</v>
      </c>
      <c r="AG7" s="4">
        <f t="shared" si="14"/>
        <v>312.72076665044818</v>
      </c>
      <c r="AH7" s="4">
        <f t="shared" si="15"/>
        <v>307.62042723712386</v>
      </c>
      <c r="AI7" s="4">
        <f t="shared" si="16"/>
        <v>376.08265156282783</v>
      </c>
      <c r="AJ7" s="4">
        <f t="shared" si="17"/>
        <v>239.30061632541023</v>
      </c>
      <c r="AK7" s="4">
        <f t="shared" si="18"/>
        <v>268.33527931249466</v>
      </c>
      <c r="AL7" s="4">
        <f t="shared" si="19"/>
        <v>-77.721482485000536</v>
      </c>
      <c r="AM7" s="4"/>
      <c r="AO7" s="21">
        <v>7.4722222222222134</v>
      </c>
      <c r="AP7" s="21">
        <v>7.2370121478418259</v>
      </c>
      <c r="AQ7" s="21">
        <v>6.7004097372860949</v>
      </c>
      <c r="AR7" s="21">
        <v>7.6801445674271607</v>
      </c>
      <c r="AS7" s="21">
        <v>4.6360394378015535</v>
      </c>
      <c r="AT7" s="21">
        <v>4.9719326383319995</v>
      </c>
      <c r="AU7" s="21">
        <v>-1.3177998472116093</v>
      </c>
      <c r="AY7" s="20">
        <f t="shared" ref="AY7:AY10" si="35">C7*BH7/100</f>
        <v>-106.75570561082098</v>
      </c>
      <c r="AZ7" s="20">
        <f t="shared" si="20"/>
        <v>31.114580571839785</v>
      </c>
      <c r="BA7" s="20">
        <f t="shared" si="21"/>
        <v>-42.78275156193704</v>
      </c>
      <c r="BB7" s="20">
        <f t="shared" si="22"/>
        <v>-1.8719730691146341</v>
      </c>
      <c r="BC7" s="20">
        <f t="shared" si="23"/>
        <v>-111.15322161435219</v>
      </c>
      <c r="BD7" s="20">
        <f t="shared" si="24"/>
        <v>-4.0458898290995382</v>
      </c>
      <c r="BE7" s="20">
        <f t="shared" si="25"/>
        <v>232.48469829055267</v>
      </c>
      <c r="BF7" s="20"/>
      <c r="BH7" s="21">
        <f t="shared" ref="BH7:BH10" si="36">((1+(V7/100))/(1+(AO7/100))-1)*100</f>
        <v>-2.604750655381749</v>
      </c>
      <c r="BI7" s="21">
        <f t="shared" si="26"/>
        <v>0.72527884292490352</v>
      </c>
      <c r="BJ7" s="21">
        <f t="shared" si="27"/>
        <v>-0.92326545672706262</v>
      </c>
      <c r="BK7" s="21">
        <f t="shared" si="28"/>
        <v>-3.8213753644189552E-2</v>
      </c>
      <c r="BL7" s="21">
        <f t="shared" si="29"/>
        <v>-2.1080092854852572</v>
      </c>
      <c r="BM7" s="21">
        <f t="shared" si="30"/>
        <v>-7.490935615676042E-2</v>
      </c>
      <c r="BN7" s="21">
        <f t="shared" si="31"/>
        <v>4.1036342082813926</v>
      </c>
      <c r="BO7" s="21"/>
    </row>
    <row r="8" spans="1:67" ht="15" x14ac:dyDescent="0.25">
      <c r="A8" s="17">
        <v>3</v>
      </c>
      <c r="B8" s="18" t="s">
        <v>148</v>
      </c>
      <c r="C8" s="20">
        <v>2020.0138000000004</v>
      </c>
      <c r="D8" s="20">
        <v>2281.2698372259006</v>
      </c>
      <c r="E8" s="20">
        <v>2425.1215713707638</v>
      </c>
      <c r="F8" s="20">
        <v>2444.4708980249893</v>
      </c>
      <c r="G8" s="20">
        <v>2470.0841266406787</v>
      </c>
      <c r="H8" s="20">
        <v>2493.7766596472125</v>
      </c>
      <c r="I8" s="20">
        <v>2707.7999999999993</v>
      </c>
      <c r="J8" s="20">
        <v>2632.0958638289308</v>
      </c>
      <c r="K8" s="20">
        <v>2683.6000000000004</v>
      </c>
      <c r="M8" s="4">
        <f t="shared" si="32"/>
        <v>261.25603722590017</v>
      </c>
      <c r="N8" s="4">
        <f t="shared" si="0"/>
        <v>143.85173414486326</v>
      </c>
      <c r="O8" s="4">
        <f t="shared" si="1"/>
        <v>19.349326654225479</v>
      </c>
      <c r="P8" s="4">
        <f t="shared" si="2"/>
        <v>25.613228615689422</v>
      </c>
      <c r="Q8" s="4">
        <f t="shared" si="3"/>
        <v>23.692533006533722</v>
      </c>
      <c r="R8" s="4">
        <f t="shared" si="4"/>
        <v>214.02334035278682</v>
      </c>
      <c r="S8" s="4">
        <f t="shared" si="5"/>
        <v>-75.704136171068512</v>
      </c>
      <c r="T8" s="4">
        <f t="shared" si="6"/>
        <v>51.504136171069604</v>
      </c>
      <c r="V8" s="21">
        <f t="shared" si="33"/>
        <v>12.933378832654508</v>
      </c>
      <c r="W8" s="21">
        <f t="shared" si="7"/>
        <v>6.3057746083993171</v>
      </c>
      <c r="X8" s="21">
        <f t="shared" si="8"/>
        <v>0.79787037823793039</v>
      </c>
      <c r="Y8" s="21">
        <f t="shared" si="9"/>
        <v>1.0478025586798223</v>
      </c>
      <c r="Z8" s="21">
        <f t="shared" si="10"/>
        <v>0.95917919357491055</v>
      </c>
      <c r="AA8" s="21">
        <f t="shared" si="11"/>
        <v>8.5822978382941617</v>
      </c>
      <c r="AB8" s="21">
        <f t="shared" si="12"/>
        <v>-2.7957801968782281</v>
      </c>
      <c r="AC8" s="21">
        <f t="shared" si="13"/>
        <v>1.9567728090323477</v>
      </c>
      <c r="AF8" s="4">
        <f t="shared" si="34"/>
        <v>18.597308455646129</v>
      </c>
      <c r="AG8" s="4">
        <f t="shared" si="14"/>
        <v>138.2676616604727</v>
      </c>
      <c r="AH8" s="4">
        <f t="shared" si="15"/>
        <v>59.583978139358962</v>
      </c>
      <c r="AI8" s="4">
        <f t="shared" si="16"/>
        <v>30.494865760995989</v>
      </c>
      <c r="AJ8" s="4">
        <f t="shared" si="17"/>
        <v>-31.17220824559044</v>
      </c>
      <c r="AK8" s="4">
        <f t="shared" si="18"/>
        <v>75.673633049817852</v>
      </c>
      <c r="AL8" s="4">
        <f t="shared" si="19"/>
        <v>44.025498319719389</v>
      </c>
      <c r="AM8" s="4"/>
      <c r="AO8" s="21">
        <v>0.82191780821918581</v>
      </c>
      <c r="AP8" s="21">
        <v>6.0461956521739024</v>
      </c>
      <c r="AQ8" s="21">
        <v>2.4983984625240208</v>
      </c>
      <c r="AR8" s="21">
        <v>1.2499999999999956</v>
      </c>
      <c r="AS8" s="21">
        <v>-1.2345679012345734</v>
      </c>
      <c r="AT8" s="21">
        <v>2.8750000000000053</v>
      </c>
      <c r="AU8" s="21">
        <v>1.7010935601458055</v>
      </c>
      <c r="AY8" s="20">
        <f t="shared" si="35"/>
        <v>242.65872877025404</v>
      </c>
      <c r="AZ8" s="20">
        <f t="shared" si="20"/>
        <v>5.584072484390548</v>
      </c>
      <c r="BA8" s="20">
        <f t="shared" si="21"/>
        <v>-40.234651485133483</v>
      </c>
      <c r="BB8" s="20">
        <f t="shared" si="22"/>
        <v>-4.8816371453065663</v>
      </c>
      <c r="BC8" s="20">
        <f t="shared" si="23"/>
        <v>54.864741252124162</v>
      </c>
      <c r="BD8" s="20">
        <f t="shared" si="24"/>
        <v>138.34970730296897</v>
      </c>
      <c r="BE8" s="20">
        <f t="shared" si="25"/>
        <v>-119.7296344907879</v>
      </c>
      <c r="BF8" s="20"/>
      <c r="BH8" s="21">
        <f t="shared" si="36"/>
        <v>12.012726287823083</v>
      </c>
      <c r="BI8" s="21">
        <f t="shared" si="26"/>
        <v>0.24477913104663518</v>
      </c>
      <c r="BJ8" s="21">
        <f t="shared" si="27"/>
        <v>-1.6590777122316158</v>
      </c>
      <c r="BK8" s="21">
        <f t="shared" si="28"/>
        <v>-0.19970117661252118</v>
      </c>
      <c r="BL8" s="21">
        <f t="shared" si="29"/>
        <v>2.2211689334945994</v>
      </c>
      <c r="BM8" s="21">
        <f t="shared" si="30"/>
        <v>5.5477986277464364</v>
      </c>
      <c r="BN8" s="21">
        <f t="shared" si="31"/>
        <v>-4.4216572306222002</v>
      </c>
      <c r="BO8" s="21"/>
    </row>
    <row r="9" spans="1:67" ht="15" x14ac:dyDescent="0.25">
      <c r="A9" s="17">
        <v>4</v>
      </c>
      <c r="B9" s="18" t="s">
        <v>149</v>
      </c>
      <c r="C9" s="20">
        <v>1941.7660000000001</v>
      </c>
      <c r="D9" s="20">
        <v>2054.6478570093459</v>
      </c>
      <c r="E9" s="20">
        <v>2221.1</v>
      </c>
      <c r="F9" s="20">
        <v>2418.1030000000001</v>
      </c>
      <c r="G9" s="20">
        <v>2558.1</v>
      </c>
      <c r="H9" s="20">
        <v>2638.1</v>
      </c>
      <c r="I9" s="20">
        <v>2733.3</v>
      </c>
      <c r="J9" s="20">
        <v>2818.1</v>
      </c>
      <c r="K9" s="20">
        <v>2792.3999999999996</v>
      </c>
      <c r="M9" s="4">
        <f t="shared" si="32"/>
        <v>112.88185700934582</v>
      </c>
      <c r="N9" s="4">
        <f t="shared" si="0"/>
        <v>166.45214299065401</v>
      </c>
      <c r="O9" s="4">
        <f t="shared" si="1"/>
        <v>197.00300000000016</v>
      </c>
      <c r="P9" s="4">
        <f t="shared" si="2"/>
        <v>139.99699999999984</v>
      </c>
      <c r="Q9" s="4">
        <f t="shared" si="3"/>
        <v>80</v>
      </c>
      <c r="R9" s="4">
        <f t="shared" si="4"/>
        <v>95.200000000000273</v>
      </c>
      <c r="S9" s="4">
        <f t="shared" si="5"/>
        <v>84.799999999999727</v>
      </c>
      <c r="T9" s="4">
        <f t="shared" si="6"/>
        <v>-25.700000000000273</v>
      </c>
      <c r="V9" s="21">
        <f t="shared" si="33"/>
        <v>5.8133604671904759</v>
      </c>
      <c r="W9" s="21">
        <f t="shared" si="7"/>
        <v>8.1012491957105581</v>
      </c>
      <c r="X9" s="21">
        <f t="shared" si="8"/>
        <v>8.8696141551483532</v>
      </c>
      <c r="Y9" s="21">
        <f t="shared" si="9"/>
        <v>5.7895383281853618</v>
      </c>
      <c r="Z9" s="21">
        <f t="shared" si="10"/>
        <v>3.127321058598187</v>
      </c>
      <c r="AA9" s="21">
        <f t="shared" si="11"/>
        <v>3.6086577461051705</v>
      </c>
      <c r="AB9" s="21">
        <f t="shared" si="12"/>
        <v>3.1024768594738905</v>
      </c>
      <c r="AC9" s="21">
        <f t="shared" si="13"/>
        <v>-0.91196196018594744</v>
      </c>
      <c r="AF9" s="4">
        <f t="shared" si="34"/>
        <v>48.218593775969154</v>
      </c>
      <c r="AG9" s="4">
        <f t="shared" si="14"/>
        <v>121.79784349969182</v>
      </c>
      <c r="AH9" s="4">
        <f t="shared" si="15"/>
        <v>161.29956756756795</v>
      </c>
      <c r="AI9" s="4">
        <f t="shared" si="16"/>
        <v>89.434128745837484</v>
      </c>
      <c r="AJ9" s="4">
        <f t="shared" si="17"/>
        <v>83.636700698548879</v>
      </c>
      <c r="AK9" s="4">
        <f t="shared" si="18"/>
        <v>51.870743278860843</v>
      </c>
      <c r="AL9" s="4">
        <f t="shared" si="19"/>
        <v>-54.514562063406885</v>
      </c>
      <c r="AM9" s="4"/>
      <c r="AO9" s="21">
        <v>2.4032042723631575</v>
      </c>
      <c r="AP9" s="21">
        <v>5.8018252933507153</v>
      </c>
      <c r="AQ9" s="21">
        <v>7.1472581638940325</v>
      </c>
      <c r="AR9" s="21">
        <v>3.6227717078780808</v>
      </c>
      <c r="AS9" s="21">
        <v>3.2741398446170855</v>
      </c>
      <c r="AT9" s="21">
        <v>1.9344438473938741</v>
      </c>
      <c r="AU9" s="21">
        <v>-1.897733263046919</v>
      </c>
      <c r="AY9" s="20">
        <f t="shared" si="35"/>
        <v>64.663263233376668</v>
      </c>
      <c r="AZ9" s="20">
        <f t="shared" si="20"/>
        <v>44.654299490962188</v>
      </c>
      <c r="BA9" s="20">
        <f t="shared" si="21"/>
        <v>35.703432432432216</v>
      </c>
      <c r="BB9" s="20">
        <f t="shared" si="22"/>
        <v>50.562871254162353</v>
      </c>
      <c r="BC9" s="20">
        <f t="shared" si="23"/>
        <v>-3.6367006985488839</v>
      </c>
      <c r="BD9" s="20">
        <f t="shared" si="24"/>
        <v>43.32925672113943</v>
      </c>
      <c r="BE9" s="20">
        <f t="shared" si="25"/>
        <v>139.31456206340661</v>
      </c>
      <c r="BF9" s="20"/>
      <c r="BH9" s="21">
        <f t="shared" si="36"/>
        <v>3.3301264536188535</v>
      </c>
      <c r="BI9" s="21">
        <f t="shared" si="26"/>
        <v>2.173331032791137</v>
      </c>
      <c r="BJ9" s="21">
        <f t="shared" si="27"/>
        <v>1.607466229905552</v>
      </c>
      <c r="BK9" s="21">
        <f t="shared" si="28"/>
        <v>2.0910139582210663</v>
      </c>
      <c r="BL9" s="21">
        <f t="shared" si="29"/>
        <v>-0.14216413347988288</v>
      </c>
      <c r="BM9" s="21">
        <f t="shared" si="30"/>
        <v>1.6424417846609085</v>
      </c>
      <c r="BN9" s="21">
        <f t="shared" si="31"/>
        <v>5.0969363795926759</v>
      </c>
      <c r="BO9" s="21"/>
    </row>
    <row r="10" spans="1:67" ht="15" x14ac:dyDescent="0.25">
      <c r="A10" s="17">
        <v>5</v>
      </c>
      <c r="B10" s="18" t="s">
        <v>150</v>
      </c>
      <c r="C10" s="20">
        <v>1216.1487999999995</v>
      </c>
      <c r="D10" s="20">
        <v>1388.7850949743354</v>
      </c>
      <c r="E10" s="20">
        <v>1520.2619999999999</v>
      </c>
      <c r="F10" s="20">
        <v>1610.2819999999995</v>
      </c>
      <c r="G10" s="20">
        <v>1720.3700000000001</v>
      </c>
      <c r="H10" s="20">
        <v>1806.85</v>
      </c>
      <c r="I10" s="20">
        <v>1931.2675000000004</v>
      </c>
      <c r="J10" s="20">
        <v>1947.125</v>
      </c>
      <c r="K10" s="20">
        <v>1937.8250000000003</v>
      </c>
      <c r="M10" s="4">
        <f t="shared" si="32"/>
        <v>172.6362949743359</v>
      </c>
      <c r="N10" s="4">
        <f t="shared" si="0"/>
        <v>131.47690502566456</v>
      </c>
      <c r="O10" s="4">
        <f t="shared" si="1"/>
        <v>90.019999999999527</v>
      </c>
      <c r="P10" s="4">
        <f t="shared" si="2"/>
        <v>110.08800000000065</v>
      </c>
      <c r="Q10" s="4">
        <f t="shared" si="3"/>
        <v>86.479999999999791</v>
      </c>
      <c r="R10" s="4">
        <f t="shared" si="4"/>
        <v>124.41750000000047</v>
      </c>
      <c r="S10" s="4">
        <f t="shared" si="5"/>
        <v>15.857499999999618</v>
      </c>
      <c r="T10" s="4">
        <f t="shared" si="6"/>
        <v>-9.2999999999997272</v>
      </c>
      <c r="V10" s="21">
        <f t="shared" si="33"/>
        <v>14.195326671730957</v>
      </c>
      <c r="W10" s="21">
        <f t="shared" si="7"/>
        <v>9.4670446494166995</v>
      </c>
      <c r="X10" s="21">
        <f t="shared" si="8"/>
        <v>5.9213477676873794</v>
      </c>
      <c r="Y10" s="21">
        <f t="shared" si="9"/>
        <v>6.8365665144366483</v>
      </c>
      <c r="Z10" s="21">
        <f t="shared" si="10"/>
        <v>5.0268256247202547</v>
      </c>
      <c r="AA10" s="21">
        <f t="shared" si="11"/>
        <v>6.885878739242357</v>
      </c>
      <c r="AB10" s="21">
        <f t="shared" si="12"/>
        <v>0.8210928833007225</v>
      </c>
      <c r="AC10" s="21">
        <f t="shared" si="13"/>
        <v>-0.47762727097642177</v>
      </c>
      <c r="AF10" s="4">
        <f t="shared" si="34"/>
        <v>74.089556712592227</v>
      </c>
      <c r="AG10" s="4">
        <f t="shared" si="14"/>
        <v>101.45816313559331</v>
      </c>
      <c r="AH10" s="4">
        <f t="shared" si="15"/>
        <v>54.390282497440992</v>
      </c>
      <c r="AI10" s="4">
        <f t="shared" si="16"/>
        <v>66.037824803149562</v>
      </c>
      <c r="AJ10" s="4">
        <f t="shared" si="17"/>
        <v>60.171027592768496</v>
      </c>
      <c r="AK10" s="4">
        <f t="shared" si="18"/>
        <v>99.35220893501824</v>
      </c>
      <c r="AL10" s="4">
        <f t="shared" si="19"/>
        <v>19.140638963359805</v>
      </c>
      <c r="AM10" s="4"/>
      <c r="AO10" s="21">
        <v>5.6354916067146377</v>
      </c>
      <c r="AP10" s="21">
        <v>7.1509648127128234</v>
      </c>
      <c r="AQ10" s="21">
        <v>3.495762711864403</v>
      </c>
      <c r="AR10" s="21">
        <v>3.9918116683725691</v>
      </c>
      <c r="AS10" s="21">
        <v>3.4448818897637734</v>
      </c>
      <c r="AT10" s="21">
        <v>5.4234062797335891</v>
      </c>
      <c r="AU10" s="21">
        <v>0.99277978339349371</v>
      </c>
      <c r="AY10" s="20">
        <f t="shared" si="35"/>
        <v>98.54673826174367</v>
      </c>
      <c r="AZ10" s="20">
        <f t="shared" si="20"/>
        <v>30.018741890071251</v>
      </c>
      <c r="BA10" s="20">
        <f t="shared" si="21"/>
        <v>35.629717502558535</v>
      </c>
      <c r="BB10" s="20">
        <f t="shared" si="22"/>
        <v>44.050175196851086</v>
      </c>
      <c r="BC10" s="20">
        <f t="shared" si="23"/>
        <v>26.308972407231295</v>
      </c>
      <c r="BD10" s="20">
        <f t="shared" si="24"/>
        <v>25.06529106498224</v>
      </c>
      <c r="BE10" s="20">
        <f t="shared" si="25"/>
        <v>-3.283138963360186</v>
      </c>
      <c r="BF10" s="20"/>
      <c r="BH10" s="21">
        <f t="shared" si="36"/>
        <v>8.1031809809575694</v>
      </c>
      <c r="BI10" s="21">
        <f t="shared" si="26"/>
        <v>2.1615109492967299</v>
      </c>
      <c r="BJ10" s="21">
        <f t="shared" si="27"/>
        <v>2.3436563896590545</v>
      </c>
      <c r="BK10" s="21">
        <f t="shared" si="28"/>
        <v>2.735556579335241</v>
      </c>
      <c r="BL10" s="21">
        <f t="shared" si="29"/>
        <v>1.5292624497771579</v>
      </c>
      <c r="BM10" s="21">
        <f t="shared" si="30"/>
        <v>1.3872369629455816</v>
      </c>
      <c r="BN10" s="21">
        <f t="shared" si="31"/>
        <v>-0.16999918257621927</v>
      </c>
      <c r="BO10" s="21"/>
    </row>
    <row r="11" spans="1:67" ht="15" x14ac:dyDescent="0.25">
      <c r="A11" s="17">
        <v>6</v>
      </c>
      <c r="B11" s="18" t="s">
        <v>151</v>
      </c>
      <c r="C11" s="20">
        <v>688.00000000000011</v>
      </c>
      <c r="D11" s="20">
        <v>692.70000000000016</v>
      </c>
      <c r="E11" s="20">
        <v>707.80000000000007</v>
      </c>
      <c r="F11" s="20">
        <v>685.80000000000007</v>
      </c>
      <c r="G11" s="20">
        <v>706.99999999999989</v>
      </c>
      <c r="H11" s="20">
        <v>752.49879999999985</v>
      </c>
      <c r="I11" s="20">
        <v>771.55574999999988</v>
      </c>
      <c r="J11" s="20">
        <v>775.00000000000023</v>
      </c>
      <c r="K11" s="20">
        <v>785.80500000000006</v>
      </c>
      <c r="M11" s="4">
        <f t="shared" si="32"/>
        <v>4.7000000000000455</v>
      </c>
      <c r="N11" s="4">
        <f t="shared" si="0"/>
        <v>15.099999999999909</v>
      </c>
      <c r="O11" s="4">
        <f t="shared" si="1"/>
        <v>-22</v>
      </c>
      <c r="P11" s="4">
        <f t="shared" si="2"/>
        <v>21.199999999999818</v>
      </c>
      <c r="Q11" s="4">
        <f t="shared" si="3"/>
        <v>45.49879999999996</v>
      </c>
      <c r="R11" s="4">
        <f t="shared" si="4"/>
        <v>19.056950000000029</v>
      </c>
      <c r="S11" s="4">
        <f t="shared" si="5"/>
        <v>3.444250000000352</v>
      </c>
      <c r="T11" s="4">
        <f t="shared" si="6"/>
        <v>10.804999999999836</v>
      </c>
      <c r="V11" s="21">
        <f t="shared" si="33"/>
        <v>0.68313953488372547</v>
      </c>
      <c r="W11" s="21">
        <f t="shared" si="7"/>
        <v>2.1798758481304858</v>
      </c>
      <c r="X11" s="21">
        <f t="shared" si="8"/>
        <v>-3.1082226617688558</v>
      </c>
      <c r="Y11" s="21">
        <f t="shared" si="9"/>
        <v>3.0912802566345654</v>
      </c>
      <c r="Z11" s="21">
        <f t="shared" si="10"/>
        <v>6.4354738330975936</v>
      </c>
      <c r="AA11" s="21">
        <f t="shared" si="11"/>
        <v>2.5324890883547058</v>
      </c>
      <c r="AB11" s="21">
        <f t="shared" si="12"/>
        <v>0.44640325731488684</v>
      </c>
      <c r="AC11" s="21">
        <f t="shared" si="13"/>
        <v>1.3941935483870793</v>
      </c>
      <c r="AO11" s="21"/>
      <c r="AP11" s="21"/>
      <c r="AQ11" s="21"/>
      <c r="AR11" s="21"/>
      <c r="AS11" s="21"/>
      <c r="AT11" s="21"/>
      <c r="AU11" s="21"/>
    </row>
    <row r="12" spans="1:67" ht="15" x14ac:dyDescent="0.25">
      <c r="A12" s="17">
        <v>7</v>
      </c>
      <c r="B12" s="18" t="s">
        <v>152</v>
      </c>
      <c r="C12" s="20">
        <v>1245.4252986785116</v>
      </c>
      <c r="D12" s="20">
        <v>1094.23</v>
      </c>
      <c r="E12" s="20">
        <v>1177.2810800000002</v>
      </c>
      <c r="F12" s="20">
        <v>1211.4876560799999</v>
      </c>
      <c r="G12" s="20">
        <v>1259.9734485728</v>
      </c>
      <c r="H12" s="20">
        <v>1278.8868543013921</v>
      </c>
      <c r="I12" s="20">
        <v>1189.3968595002946</v>
      </c>
      <c r="J12" s="20">
        <v>1095.4999999999998</v>
      </c>
      <c r="K12" s="20">
        <v>1073.5999999999999</v>
      </c>
      <c r="M12" s="4">
        <f t="shared" si="32"/>
        <v>-151.19529867851156</v>
      </c>
      <c r="N12" s="4">
        <f t="shared" si="0"/>
        <v>83.051080000000184</v>
      </c>
      <c r="O12" s="4">
        <f t="shared" si="1"/>
        <v>34.20657607999965</v>
      </c>
      <c r="P12" s="4">
        <f t="shared" si="2"/>
        <v>48.485792492800101</v>
      </c>
      <c r="Q12" s="4">
        <f t="shared" si="3"/>
        <v>18.913405728592124</v>
      </c>
      <c r="R12" s="4">
        <f t="shared" si="4"/>
        <v>-89.489994801097509</v>
      </c>
      <c r="S12" s="4">
        <f t="shared" si="5"/>
        <v>-93.896859500294795</v>
      </c>
      <c r="T12" s="4">
        <f t="shared" si="6"/>
        <v>-21.899999999999864</v>
      </c>
      <c r="V12" s="21">
        <f t="shared" si="33"/>
        <v>-12.140053589640498</v>
      </c>
      <c r="W12" s="21">
        <f t="shared" si="7"/>
        <v>7.5899107134697719</v>
      </c>
      <c r="X12" s="21">
        <f t="shared" si="8"/>
        <v>2.9055572760924298</v>
      </c>
      <c r="Y12" s="21">
        <f t="shared" si="9"/>
        <v>4.0021697496848807</v>
      </c>
      <c r="Z12" s="21">
        <f t="shared" si="10"/>
        <v>1.5010955786422198</v>
      </c>
      <c r="AA12" s="21">
        <f t="shared" si="11"/>
        <v>-6.9974911775899429</v>
      </c>
      <c r="AB12" s="21">
        <f t="shared" si="12"/>
        <v>-7.8944936461110231</v>
      </c>
      <c r="AC12" s="21">
        <f t="shared" si="13"/>
        <v>-1.9990871748060135</v>
      </c>
      <c r="AO12" s="21"/>
      <c r="AP12" s="21"/>
      <c r="AQ12" s="21"/>
      <c r="AR12" s="21"/>
      <c r="AS12" s="21"/>
      <c r="AT12" s="21"/>
      <c r="AU12" s="21"/>
    </row>
    <row r="13" spans="1:67" ht="15" x14ac:dyDescent="0.25">
      <c r="A13" s="17">
        <v>8</v>
      </c>
      <c r="B13" s="18" t="s">
        <v>153</v>
      </c>
      <c r="C13" s="20">
        <v>5482.3029999999999</v>
      </c>
      <c r="D13" s="20">
        <v>5601.6033835447179</v>
      </c>
      <c r="E13" s="20">
        <v>6019.8872348676441</v>
      </c>
      <c r="F13" s="20">
        <v>6097.7446296195558</v>
      </c>
      <c r="G13" s="20">
        <v>6204.459297809819</v>
      </c>
      <c r="H13" s="20">
        <v>6339.8753973556022</v>
      </c>
      <c r="I13" s="20">
        <v>6365.693827687136</v>
      </c>
      <c r="J13" s="20">
        <v>5832.2891190411938</v>
      </c>
      <c r="K13" s="20">
        <v>5555.5999999999985</v>
      </c>
      <c r="M13" s="4">
        <f t="shared" si="32"/>
        <v>119.30038354471799</v>
      </c>
      <c r="N13" s="4">
        <f t="shared" si="0"/>
        <v>418.28385132292624</v>
      </c>
      <c r="O13" s="4">
        <f t="shared" si="1"/>
        <v>77.85739475191167</v>
      </c>
      <c r="P13" s="4">
        <f t="shared" si="2"/>
        <v>106.71466819026318</v>
      </c>
      <c r="Q13" s="4">
        <f t="shared" si="3"/>
        <v>135.41609954578325</v>
      </c>
      <c r="R13" s="4">
        <f t="shared" si="4"/>
        <v>25.818430331533818</v>
      </c>
      <c r="S13" s="4">
        <f t="shared" si="5"/>
        <v>-533.40470864594226</v>
      </c>
      <c r="T13" s="4">
        <f t="shared" si="6"/>
        <v>-276.68911904119523</v>
      </c>
      <c r="V13" s="21">
        <f t="shared" si="33"/>
        <v>2.1760997804155968</v>
      </c>
      <c r="W13" s="21">
        <f t="shared" si="7"/>
        <v>7.4672164857597423</v>
      </c>
      <c r="X13" s="21">
        <f t="shared" si="8"/>
        <v>1.2933364316353835</v>
      </c>
      <c r="Y13" s="21">
        <f t="shared" si="9"/>
        <v>1.7500678475759868</v>
      </c>
      <c r="Z13" s="21">
        <f t="shared" si="10"/>
        <v>2.1825608493166504</v>
      </c>
      <c r="AA13" s="21">
        <f t="shared" si="11"/>
        <v>0.4072387659590726</v>
      </c>
      <c r="AB13" s="21">
        <f t="shared" si="12"/>
        <v>-8.3793648121424873</v>
      </c>
      <c r="AC13" s="21">
        <f t="shared" si="13"/>
        <v>-4.7440912717763517</v>
      </c>
      <c r="AO13" s="21"/>
      <c r="AP13" s="21"/>
      <c r="AQ13" s="21"/>
      <c r="AR13" s="21"/>
      <c r="AS13" s="21"/>
      <c r="AT13" s="21"/>
      <c r="AU13" s="21"/>
    </row>
    <row r="14" spans="1:67" ht="15" x14ac:dyDescent="0.25">
      <c r="A14" s="17">
        <v>9</v>
      </c>
      <c r="B14" s="18" t="s">
        <v>154</v>
      </c>
      <c r="C14" s="20">
        <v>2446.1620662726864</v>
      </c>
      <c r="D14" s="20">
        <v>2541.6833994585445</v>
      </c>
      <c r="E14" s="20">
        <v>2633.8849029953594</v>
      </c>
      <c r="F14" s="20">
        <v>2929.2443856219215</v>
      </c>
      <c r="G14" s="20">
        <v>2669.8390493168831</v>
      </c>
      <c r="H14" s="20">
        <v>2827.8723092091382</v>
      </c>
      <c r="I14" s="20">
        <v>3079.9761139209218</v>
      </c>
      <c r="J14" s="20">
        <v>3214.345096692361</v>
      </c>
      <c r="K14" s="20">
        <v>3189.7868063610881</v>
      </c>
      <c r="M14" s="4">
        <f t="shared" si="32"/>
        <v>95.521333185858111</v>
      </c>
      <c r="N14" s="4">
        <f t="shared" si="0"/>
        <v>92.201503536814926</v>
      </c>
      <c r="O14" s="4">
        <f t="shared" si="1"/>
        <v>295.35948262656211</v>
      </c>
      <c r="P14" s="4">
        <f t="shared" si="2"/>
        <v>-259.40533630503842</v>
      </c>
      <c r="Q14" s="4">
        <f t="shared" si="3"/>
        <v>158.03325989225505</v>
      </c>
      <c r="R14" s="4">
        <f t="shared" si="4"/>
        <v>252.1038047117836</v>
      </c>
      <c r="S14" s="4">
        <f t="shared" si="5"/>
        <v>134.36898277143928</v>
      </c>
      <c r="T14" s="4">
        <f t="shared" si="6"/>
        <v>-24.558290331272929</v>
      </c>
      <c r="V14" s="21">
        <f t="shared" si="33"/>
        <v>3.9049470394006969</v>
      </c>
      <c r="W14" s="21">
        <f t="shared" si="7"/>
        <v>3.6275762573913184</v>
      </c>
      <c r="X14" s="21">
        <f t="shared" si="8"/>
        <v>11.213834070375196</v>
      </c>
      <c r="Y14" s="21">
        <f t="shared" si="9"/>
        <v>-8.855708235827608</v>
      </c>
      <c r="Z14" s="21">
        <f t="shared" si="10"/>
        <v>5.9192055016458855</v>
      </c>
      <c r="AA14" s="21">
        <f t="shared" si="11"/>
        <v>8.9149642256049599</v>
      </c>
      <c r="AB14" s="21">
        <f t="shared" si="12"/>
        <v>4.3626631441755714</v>
      </c>
      <c r="AC14" s="21">
        <f t="shared" si="13"/>
        <v>-0.76402158425814548</v>
      </c>
      <c r="AO14" s="21"/>
      <c r="AP14" s="21"/>
      <c r="AQ14" s="21"/>
      <c r="AR14" s="21"/>
      <c r="AS14" s="21"/>
      <c r="AT14" s="21"/>
      <c r="AU14" s="21"/>
    </row>
    <row r="15" spans="1:67" ht="15" x14ac:dyDescent="0.25">
      <c r="A15" s="17">
        <v>10</v>
      </c>
      <c r="B15" s="18" t="s">
        <v>155</v>
      </c>
      <c r="C15" s="20">
        <v>1314.2094401932295</v>
      </c>
      <c r="D15" s="20">
        <v>1325.7354349999998</v>
      </c>
      <c r="E15" s="20">
        <v>1453.886</v>
      </c>
      <c r="F15" s="20">
        <v>1680.2140000000002</v>
      </c>
      <c r="G15" s="20">
        <v>1864.7</v>
      </c>
      <c r="H15" s="20">
        <v>1983.6800000000005</v>
      </c>
      <c r="I15" s="20">
        <v>1996.3247999999999</v>
      </c>
      <c r="J15" s="20">
        <v>2163.1</v>
      </c>
      <c r="K15" s="20">
        <v>2226.875</v>
      </c>
      <c r="M15" s="4">
        <f t="shared" si="32"/>
        <v>11.525994806770314</v>
      </c>
      <c r="N15" s="4">
        <f t="shared" si="0"/>
        <v>128.15056500000014</v>
      </c>
      <c r="O15" s="4">
        <f t="shared" si="1"/>
        <v>226.3280000000002</v>
      </c>
      <c r="P15" s="4">
        <f t="shared" si="2"/>
        <v>184.48599999999988</v>
      </c>
      <c r="Q15" s="4">
        <f t="shared" si="3"/>
        <v>118.98000000000047</v>
      </c>
      <c r="R15" s="4">
        <f t="shared" si="4"/>
        <v>12.64479999999935</v>
      </c>
      <c r="S15" s="4">
        <f t="shared" si="5"/>
        <v>166.77520000000004</v>
      </c>
      <c r="T15" s="4">
        <f t="shared" si="6"/>
        <v>63.775000000000091</v>
      </c>
      <c r="V15" s="21">
        <f t="shared" si="33"/>
        <v>0.87702876377722117</v>
      </c>
      <c r="W15" s="21">
        <f t="shared" si="7"/>
        <v>9.6663754786036939</v>
      </c>
      <c r="X15" s="21">
        <f t="shared" si="8"/>
        <v>15.567107737470497</v>
      </c>
      <c r="Y15" s="21">
        <f t="shared" si="9"/>
        <v>10.979910892302991</v>
      </c>
      <c r="Z15" s="21">
        <f t="shared" si="10"/>
        <v>6.3806510430632457</v>
      </c>
      <c r="AA15" s="21">
        <f t="shared" si="11"/>
        <v>0.63744152282623201</v>
      </c>
      <c r="AB15" s="21">
        <f t="shared" si="12"/>
        <v>8.3541115153205503</v>
      </c>
      <c r="AC15" s="21">
        <f t="shared" si="13"/>
        <v>2.9483149184041491</v>
      </c>
      <c r="AO15" s="21"/>
      <c r="AP15" s="21"/>
      <c r="AQ15" s="21"/>
      <c r="AR15" s="21"/>
      <c r="AS15" s="21"/>
      <c r="AT15" s="21"/>
      <c r="AU15" s="21"/>
    </row>
    <row r="16" spans="1:67" ht="15" x14ac:dyDescent="0.25">
      <c r="A16" s="17">
        <v>11</v>
      </c>
      <c r="B16" s="18" t="s">
        <v>156</v>
      </c>
      <c r="C16" s="20">
        <v>1933.5532243405944</v>
      </c>
      <c r="D16" s="20">
        <v>2109.6399421586875</v>
      </c>
      <c r="E16" s="20">
        <v>2238.1453190540069</v>
      </c>
      <c r="F16" s="20">
        <v>2316.6426541059009</v>
      </c>
      <c r="G16" s="20">
        <v>2523.7168518355165</v>
      </c>
      <c r="H16" s="20">
        <v>2618.831884388836</v>
      </c>
      <c r="I16" s="20">
        <v>2741.2891128595002</v>
      </c>
      <c r="J16" s="20">
        <v>2871.2464520000017</v>
      </c>
      <c r="K16" s="20">
        <v>2947.0075999999999</v>
      </c>
      <c r="M16" s="4">
        <f t="shared" si="32"/>
        <v>176.08671781809312</v>
      </c>
      <c r="N16" s="4">
        <f t="shared" si="0"/>
        <v>128.50537689531939</v>
      </c>
      <c r="O16" s="4">
        <f t="shared" si="1"/>
        <v>78.49733505189397</v>
      </c>
      <c r="P16" s="4">
        <f t="shared" si="2"/>
        <v>207.07419772961566</v>
      </c>
      <c r="Q16" s="4">
        <f t="shared" si="3"/>
        <v>95.115032553319452</v>
      </c>
      <c r="R16" s="4">
        <f t="shared" si="4"/>
        <v>122.45722847066418</v>
      </c>
      <c r="S16" s="4">
        <f t="shared" si="5"/>
        <v>129.95733914050152</v>
      </c>
      <c r="T16" s="4">
        <f t="shared" si="6"/>
        <v>75.761147999998229</v>
      </c>
      <c r="V16" s="21">
        <f t="shared" si="33"/>
        <v>9.1068978914787593</v>
      </c>
      <c r="W16" s="21">
        <f t="shared" si="7"/>
        <v>6.0913416705519197</v>
      </c>
      <c r="X16" s="21">
        <f t="shared" si="8"/>
        <v>3.507249256052436</v>
      </c>
      <c r="Y16" s="21">
        <f t="shared" si="9"/>
        <v>8.9385472274978497</v>
      </c>
      <c r="Z16" s="21">
        <f t="shared" si="10"/>
        <v>3.7688472256363292</v>
      </c>
      <c r="AA16" s="21">
        <f t="shared" si="11"/>
        <v>4.6760248032966967</v>
      </c>
      <c r="AB16" s="21">
        <f t="shared" si="12"/>
        <v>4.7407381633285617</v>
      </c>
      <c r="AC16" s="21">
        <f t="shared" si="13"/>
        <v>2.6386152936201501</v>
      </c>
      <c r="AO16" s="21"/>
      <c r="AP16" s="21"/>
      <c r="AQ16" s="21"/>
      <c r="AR16" s="21"/>
      <c r="AS16" s="21"/>
      <c r="AT16" s="21"/>
      <c r="AU16" s="21"/>
    </row>
    <row r="17" spans="1:67" ht="15" x14ac:dyDescent="0.25">
      <c r="A17" s="17">
        <v>12</v>
      </c>
      <c r="B17" s="18" t="s">
        <v>157</v>
      </c>
      <c r="C17" s="20">
        <v>12868.1</v>
      </c>
      <c r="D17" s="20">
        <v>13587.480277083934</v>
      </c>
      <c r="E17" s="20">
        <v>13978.217863950738</v>
      </c>
      <c r="F17" s="20">
        <v>14775.447617334696</v>
      </c>
      <c r="G17" s="20">
        <v>15210.525619892973</v>
      </c>
      <c r="H17" s="20">
        <v>15806.86626579947</v>
      </c>
      <c r="I17" s="20">
        <v>16396.363831136281</v>
      </c>
      <c r="J17" s="20">
        <v>17801.799999999977</v>
      </c>
      <c r="K17" s="20">
        <v>18228.219500000007</v>
      </c>
      <c r="M17" s="4">
        <f t="shared" si="32"/>
        <v>719.38027708393383</v>
      </c>
      <c r="N17" s="4">
        <f t="shared" si="0"/>
        <v>390.73758686680412</v>
      </c>
      <c r="O17" s="4">
        <f t="shared" si="1"/>
        <v>797.22975338395736</v>
      </c>
      <c r="P17" s="4">
        <f t="shared" si="2"/>
        <v>435.07800255827715</v>
      </c>
      <c r="Q17" s="4">
        <f t="shared" si="3"/>
        <v>596.34064590649723</v>
      </c>
      <c r="R17" s="4">
        <f t="shared" si="4"/>
        <v>589.49756533681102</v>
      </c>
      <c r="S17" s="4">
        <f t="shared" si="5"/>
        <v>1405.4361688636964</v>
      </c>
      <c r="T17" s="4">
        <f t="shared" si="6"/>
        <v>426.41950000002907</v>
      </c>
      <c r="V17" s="21">
        <f t="shared" si="33"/>
        <v>5.5904156564211771</v>
      </c>
      <c r="W17" s="21">
        <f t="shared" si="7"/>
        <v>2.8757177850392557</v>
      </c>
      <c r="X17" s="21">
        <f t="shared" si="8"/>
        <v>5.7033719258302584</v>
      </c>
      <c r="Y17" s="21">
        <f t="shared" si="9"/>
        <v>2.9446011642167758</v>
      </c>
      <c r="Z17" s="21">
        <f t="shared" si="10"/>
        <v>3.9205788202780978</v>
      </c>
      <c r="AA17" s="21">
        <f t="shared" si="11"/>
        <v>3.7293765596807527</v>
      </c>
      <c r="AB17" s="21">
        <f t="shared" si="12"/>
        <v>8.5716332190360909</v>
      </c>
      <c r="AC17" s="21">
        <f t="shared" si="13"/>
        <v>2.3953729398152435</v>
      </c>
      <c r="AF17" s="4">
        <f t="shared" ref="AF17:AF18" si="37">(D17-C17)-AY17</f>
        <v>722.98034590623467</v>
      </c>
      <c r="AG17" s="4">
        <f t="shared" ref="AG17:AG18" si="38">(E17-D17)-AZ17</f>
        <v>227.68327047796723</v>
      </c>
      <c r="AH17" s="4">
        <f t="shared" ref="AH17:AH18" si="39">(F17-E17)-BA17</f>
        <v>239.42929160246956</v>
      </c>
      <c r="AI17" s="4">
        <f t="shared" ref="AI17:AI18" si="40">(G17-F17)-BB17</f>
        <v>673.95859023013816</v>
      </c>
      <c r="AJ17" s="4">
        <f t="shared" ref="AJ17:AJ18" si="41">(H17-G17)-BC17</f>
        <v>173.50967905787212</v>
      </c>
      <c r="AK17" s="4">
        <f t="shared" ref="AK17:AK18" si="42">(I17-H17)-BD17</f>
        <v>507.02040378297119</v>
      </c>
      <c r="AL17" s="4">
        <f t="shared" ref="AL17:AL18" si="43">(J17-I17)-BE17</f>
        <v>214.63677393075432</v>
      </c>
      <c r="AM17" s="4"/>
      <c r="AO17" s="21">
        <v>5.6199646295932437</v>
      </c>
      <c r="AP17" s="21">
        <v>1.655813953488372</v>
      </c>
      <c r="AQ17" s="21">
        <v>1.6471449487554857</v>
      </c>
      <c r="AR17" s="21">
        <v>4.6362981634857858</v>
      </c>
      <c r="AS17" s="21">
        <v>1.1098683644497953</v>
      </c>
      <c r="AT17" s="21">
        <v>3.190946221919666</v>
      </c>
      <c r="AU17" s="21">
        <v>1.220417250762762</v>
      </c>
      <c r="AY17" s="20">
        <f t="shared" ref="AY17:AY18" si="44">C17*BH17/100</f>
        <v>-3.6000688223008179</v>
      </c>
      <c r="AZ17" s="20">
        <f t="shared" ref="AZ17:AZ18" si="45">D17*BI17/100</f>
        <v>163.0543163888369</v>
      </c>
      <c r="BA17" s="20">
        <f t="shared" ref="BA17:BA18" si="46">E17*BJ17/100</f>
        <v>557.8004617814878</v>
      </c>
      <c r="BB17" s="20">
        <f t="shared" ref="BB17:BB18" si="47">F17*BK17/100</f>
        <v>-238.88058767186104</v>
      </c>
      <c r="BC17" s="20">
        <f t="shared" ref="BC17:BC18" si="48">G17*BL17/100</f>
        <v>422.83096684862511</v>
      </c>
      <c r="BD17" s="20">
        <f t="shared" ref="BD17:BD18" si="49">H17*BM17/100</f>
        <v>82.477161553839821</v>
      </c>
      <c r="BE17" s="20">
        <f t="shared" ref="BE17:BE18" si="50">I17*BN17/100</f>
        <v>1190.7993949329421</v>
      </c>
      <c r="BF17" s="20"/>
      <c r="BH17" s="21">
        <f t="shared" ref="BH17:BH18" si="51">((1+(V17/100))/(1+(AO17/100))-1)*100</f>
        <v>-2.7976692925146818E-2</v>
      </c>
      <c r="BI17" s="21">
        <f t="shared" ref="BI17:BI18" si="52">((1+(W17/100))/(1+(AP17/100))-1)*100</f>
        <v>1.2000335092580583</v>
      </c>
      <c r="BJ17" s="21">
        <f t="shared" ref="BJ17:BJ18" si="53">((1+(X17/100))/(1+(AQ17/100))-1)*100</f>
        <v>3.9904976958474281</v>
      </c>
      <c r="BK17" s="21">
        <f t="shared" ref="BK17:BK18" si="54">((1+(Y17/100))/(1+(AR17/100))-1)*100</f>
        <v>-1.6167401073630017</v>
      </c>
      <c r="BL17" s="21">
        <f t="shared" ref="BL17:BL18" si="55">((1+(Z17/100))/(1+(AS17/100))-1)*100</f>
        <v>2.779857694698129</v>
      </c>
      <c r="BM17" s="21">
        <f t="shared" ref="BM17:BM18" si="56">((1+(AA17/100))/(1+(AT17/100))-1)*100</f>
        <v>0.52178059943666089</v>
      </c>
      <c r="BN17" s="21">
        <f t="shared" ref="BN17:BN18" si="57">((1+(AB17/100))/(1+(AU17/100))-1)*100</f>
        <v>7.2625821627088083</v>
      </c>
      <c r="BO17" s="21"/>
    </row>
    <row r="18" spans="1:67" ht="15" x14ac:dyDescent="0.25">
      <c r="A18" s="17">
        <v>13</v>
      </c>
      <c r="B18" s="18" t="s">
        <v>158</v>
      </c>
      <c r="C18" s="20">
        <v>6014.5290000000005</v>
      </c>
      <c r="D18" s="20">
        <v>6186.3157384186916</v>
      </c>
      <c r="E18" s="20">
        <v>6570.7274406719916</v>
      </c>
      <c r="F18" s="20">
        <v>7138.0556468229943</v>
      </c>
      <c r="G18" s="20">
        <v>7801.8999999999987</v>
      </c>
      <c r="H18" s="20">
        <v>8088.3363464290042</v>
      </c>
      <c r="I18" s="20">
        <v>8308.7576628040497</v>
      </c>
      <c r="J18" s="20">
        <v>9287.1800000000021</v>
      </c>
      <c r="K18" s="20">
        <v>9355.3390000000072</v>
      </c>
      <c r="M18" s="4">
        <f t="shared" si="32"/>
        <v>171.78673841869113</v>
      </c>
      <c r="N18" s="4">
        <f t="shared" si="0"/>
        <v>384.41170225330006</v>
      </c>
      <c r="O18" s="4">
        <f t="shared" si="1"/>
        <v>567.32820615100263</v>
      </c>
      <c r="P18" s="4">
        <f t="shared" si="2"/>
        <v>663.84435317700445</v>
      </c>
      <c r="Q18" s="4">
        <f t="shared" si="3"/>
        <v>286.43634642900543</v>
      </c>
      <c r="R18" s="4">
        <f t="shared" si="4"/>
        <v>220.42131637504554</v>
      </c>
      <c r="S18" s="4">
        <f t="shared" si="5"/>
        <v>978.42233719595242</v>
      </c>
      <c r="T18" s="4">
        <f t="shared" si="6"/>
        <v>68.159000000005108</v>
      </c>
      <c r="V18" s="21">
        <f t="shared" si="33"/>
        <v>2.8561960282956766</v>
      </c>
      <c r="W18" s="21">
        <f t="shared" si="7"/>
        <v>6.2139036949892423</v>
      </c>
      <c r="X18" s="21">
        <f t="shared" si="8"/>
        <v>8.6341765241898738</v>
      </c>
      <c r="Y18" s="21">
        <f t="shared" si="9"/>
        <v>9.30007254107732</v>
      </c>
      <c r="Z18" s="21">
        <f t="shared" si="10"/>
        <v>3.6713665444187304</v>
      </c>
      <c r="AA18" s="21">
        <f t="shared" si="11"/>
        <v>2.7251749548269144</v>
      </c>
      <c r="AB18" s="21">
        <f t="shared" si="12"/>
        <v>11.775795815733936</v>
      </c>
      <c r="AC18" s="21">
        <f t="shared" si="13"/>
        <v>0.73390415605172343</v>
      </c>
      <c r="AF18" s="4">
        <f t="shared" si="37"/>
        <v>214.35939292165122</v>
      </c>
      <c r="AG18" s="4">
        <f t="shared" si="38"/>
        <v>173.11052203438416</v>
      </c>
      <c r="AH18" s="4">
        <f t="shared" si="39"/>
        <v>458.31432141715464</v>
      </c>
      <c r="AI18" s="4">
        <f t="shared" si="40"/>
        <v>433.87450586264583</v>
      </c>
      <c r="AJ18" s="4">
        <f t="shared" si="41"/>
        <v>130.62903130356713</v>
      </c>
      <c r="AK18" s="4">
        <f t="shared" si="42"/>
        <v>458.00377026356773</v>
      </c>
      <c r="AL18" s="4">
        <f t="shared" si="43"/>
        <v>376.03851486627912</v>
      </c>
      <c r="AM18" s="4"/>
      <c r="AO18" s="21">
        <v>3.5894333534986833</v>
      </c>
      <c r="AP18" s="21">
        <v>2.7058594510414702</v>
      </c>
      <c r="AQ18" s="21">
        <v>6.861258529188774</v>
      </c>
      <c r="AR18" s="21">
        <v>5.8886129833274126</v>
      </c>
      <c r="AS18" s="21">
        <v>1.6415410385259621</v>
      </c>
      <c r="AT18" s="21">
        <v>5.8338826631509466</v>
      </c>
      <c r="AU18" s="21">
        <v>4.2198691996262916</v>
      </c>
      <c r="AY18" s="20">
        <f t="shared" si="44"/>
        <v>-42.572654502960084</v>
      </c>
      <c r="AZ18" s="20">
        <f t="shared" si="45"/>
        <v>211.3011802189159</v>
      </c>
      <c r="BA18" s="20">
        <f t="shared" si="46"/>
        <v>109.01388473384799</v>
      </c>
      <c r="BB18" s="20">
        <f t="shared" si="47"/>
        <v>229.96984731435859</v>
      </c>
      <c r="BC18" s="20">
        <f t="shared" si="48"/>
        <v>155.80731512543829</v>
      </c>
      <c r="BD18" s="20">
        <f t="shared" si="49"/>
        <v>-237.58245388852222</v>
      </c>
      <c r="BE18" s="20">
        <f t="shared" si="50"/>
        <v>602.38382232967331</v>
      </c>
      <c r="BF18" s="20"/>
      <c r="BH18" s="21">
        <f t="shared" si="51"/>
        <v>-0.70783023081208984</v>
      </c>
      <c r="BI18" s="21">
        <f t="shared" si="52"/>
        <v>3.4156223049961465</v>
      </c>
      <c r="BJ18" s="21">
        <f t="shared" si="53"/>
        <v>1.659083955591667</v>
      </c>
      <c r="BK18" s="21">
        <f t="shared" si="54"/>
        <v>3.2217435488432145</v>
      </c>
      <c r="BL18" s="21">
        <f t="shared" si="55"/>
        <v>1.9970432218490153</v>
      </c>
      <c r="BM18" s="21">
        <f t="shared" si="56"/>
        <v>-2.9373463678153633</v>
      </c>
      <c r="BN18" s="21">
        <f t="shared" si="57"/>
        <v>7.2499866619816666</v>
      </c>
      <c r="BO18" s="21"/>
    </row>
    <row r="19" spans="1:67" ht="15" x14ac:dyDescent="0.25">
      <c r="A19" s="17">
        <v>14</v>
      </c>
      <c r="B19" s="18" t="s">
        <v>159</v>
      </c>
      <c r="C19" s="20">
        <v>2793.4093792000003</v>
      </c>
      <c r="D19" s="20">
        <v>3052.6286136799999</v>
      </c>
      <c r="E19" s="20">
        <v>3276.3</v>
      </c>
      <c r="F19" s="20">
        <v>3601.6</v>
      </c>
      <c r="G19" s="20">
        <v>3942.7000000000003</v>
      </c>
      <c r="H19" s="20">
        <v>4138.1680000000006</v>
      </c>
      <c r="I19" s="20">
        <v>4335.9650000000001</v>
      </c>
      <c r="J19" s="20">
        <v>4274.7488000000003</v>
      </c>
      <c r="K19" s="20">
        <v>4090.7749999999996</v>
      </c>
      <c r="M19" s="4">
        <f t="shared" si="32"/>
        <v>259.21923447999961</v>
      </c>
      <c r="N19" s="4">
        <f t="shared" si="0"/>
        <v>223.67138632000024</v>
      </c>
      <c r="O19" s="4">
        <f t="shared" si="1"/>
        <v>325.29999999999973</v>
      </c>
      <c r="P19" s="4">
        <f t="shared" si="2"/>
        <v>341.10000000000036</v>
      </c>
      <c r="Q19" s="4">
        <f t="shared" si="3"/>
        <v>195.4680000000003</v>
      </c>
      <c r="R19" s="4">
        <f t="shared" si="4"/>
        <v>197.79699999999957</v>
      </c>
      <c r="S19" s="4">
        <f t="shared" si="5"/>
        <v>-61.216199999999844</v>
      </c>
      <c r="T19" s="4">
        <f t="shared" si="6"/>
        <v>-183.97380000000067</v>
      </c>
      <c r="V19" s="21">
        <f t="shared" si="33"/>
        <v>9.279672231724124</v>
      </c>
      <c r="W19" s="21">
        <f t="shared" si="7"/>
        <v>7.3271732210608009</v>
      </c>
      <c r="X19" s="21">
        <f t="shared" si="8"/>
        <v>9.9288831914049247</v>
      </c>
      <c r="Y19" s="21">
        <f t="shared" si="9"/>
        <v>9.470790759662373</v>
      </c>
      <c r="Z19" s="21">
        <f t="shared" si="10"/>
        <v>4.9577193293935728</v>
      </c>
      <c r="AA19" s="21">
        <f t="shared" si="11"/>
        <v>4.7798204422826673</v>
      </c>
      <c r="AB19" s="21">
        <f t="shared" si="12"/>
        <v>-1.4118241268091358</v>
      </c>
      <c r="AC19" s="21">
        <f t="shared" si="13"/>
        <v>-4.3037335901468747</v>
      </c>
      <c r="AO19" s="21"/>
      <c r="AP19" s="21"/>
      <c r="AQ19" s="21"/>
      <c r="AR19" s="21"/>
      <c r="AS19" s="21"/>
      <c r="AT19" s="21"/>
      <c r="AU19" s="21"/>
    </row>
    <row r="20" spans="1:67" ht="15" x14ac:dyDescent="0.25">
      <c r="A20" s="17">
        <v>15</v>
      </c>
      <c r="B20" s="18" t="s">
        <v>160</v>
      </c>
      <c r="C20" s="20">
        <v>1143</v>
      </c>
      <c r="D20" s="20">
        <v>1251.7</v>
      </c>
      <c r="E20" s="20">
        <v>1377.6999999999998</v>
      </c>
      <c r="F20" s="20">
        <v>1440.5999999999997</v>
      </c>
      <c r="G20" s="20">
        <v>1818.9</v>
      </c>
      <c r="H20" s="20">
        <v>1933.0000000000002</v>
      </c>
      <c r="I20" s="20">
        <v>1915.0000000000002</v>
      </c>
      <c r="J20" s="20">
        <v>2019.6000000000004</v>
      </c>
      <c r="K20" s="20">
        <v>2033.7400000000002</v>
      </c>
      <c r="M20" s="4">
        <f t="shared" si="32"/>
        <v>108.70000000000005</v>
      </c>
      <c r="N20" s="4">
        <f t="shared" si="0"/>
        <v>125.99999999999977</v>
      </c>
      <c r="O20" s="4">
        <f t="shared" si="1"/>
        <v>62.899999999999864</v>
      </c>
      <c r="P20" s="4">
        <f t="shared" si="2"/>
        <v>378.30000000000041</v>
      </c>
      <c r="Q20" s="4">
        <f t="shared" si="3"/>
        <v>114.10000000000014</v>
      </c>
      <c r="R20" s="4">
        <f t="shared" si="4"/>
        <v>-18</v>
      </c>
      <c r="S20" s="4">
        <f t="shared" si="5"/>
        <v>104.60000000000014</v>
      </c>
      <c r="T20" s="4">
        <f t="shared" si="6"/>
        <v>14.139999999999873</v>
      </c>
      <c r="V20" s="21">
        <f t="shared" si="33"/>
        <v>9.5100612423447028</v>
      </c>
      <c r="W20" s="21">
        <f t="shared" si="7"/>
        <v>10.066309818646623</v>
      </c>
      <c r="X20" s="21">
        <f t="shared" si="8"/>
        <v>4.5655803150177698</v>
      </c>
      <c r="Y20" s="21">
        <f t="shared" si="9"/>
        <v>26.2598917117868</v>
      </c>
      <c r="Z20" s="21">
        <f t="shared" si="10"/>
        <v>6.273022156248298</v>
      </c>
      <c r="AA20" s="21">
        <f t="shared" si="11"/>
        <v>-0.93119503362648626</v>
      </c>
      <c r="AB20" s="21">
        <f t="shared" si="12"/>
        <v>5.4621409921671082</v>
      </c>
      <c r="AC20" s="21">
        <f t="shared" si="13"/>
        <v>0.70013864131510672</v>
      </c>
      <c r="AO20" s="21"/>
      <c r="AP20" s="21"/>
      <c r="AQ20" s="21"/>
      <c r="AR20" s="21"/>
      <c r="AS20" s="21"/>
      <c r="AT20" s="21"/>
      <c r="AU20" s="21"/>
    </row>
    <row r="21" spans="1:67" ht="15" x14ac:dyDescent="0.25">
      <c r="A21" s="17">
        <v>16</v>
      </c>
      <c r="B21" s="18" t="s">
        <v>161</v>
      </c>
      <c r="C21" s="20">
        <v>665.19999999999993</v>
      </c>
      <c r="D21" s="20">
        <v>570.91100000000006</v>
      </c>
      <c r="E21" s="20">
        <v>534.6</v>
      </c>
      <c r="F21" s="20">
        <v>540.84191625952053</v>
      </c>
      <c r="G21" s="20">
        <v>576.17200000000003</v>
      </c>
      <c r="H21" s="20">
        <v>549.27</v>
      </c>
      <c r="I21" s="20">
        <v>481.07000000000005</v>
      </c>
      <c r="J21" s="20">
        <v>475.1</v>
      </c>
      <c r="K21" s="20">
        <v>472.68999999999994</v>
      </c>
      <c r="M21" s="4">
        <f t="shared" si="32"/>
        <v>-94.288999999999874</v>
      </c>
      <c r="N21" s="4">
        <f t="shared" si="0"/>
        <v>-36.311000000000035</v>
      </c>
      <c r="O21" s="4">
        <f t="shared" si="1"/>
        <v>6.241916259520508</v>
      </c>
      <c r="P21" s="4">
        <f t="shared" si="2"/>
        <v>35.330083740479495</v>
      </c>
      <c r="Q21" s="4">
        <f t="shared" si="3"/>
        <v>-26.902000000000044</v>
      </c>
      <c r="R21" s="4">
        <f t="shared" si="4"/>
        <v>-68.199999999999932</v>
      </c>
      <c r="S21" s="4">
        <f t="shared" si="5"/>
        <v>-5.9700000000000273</v>
      </c>
      <c r="T21" s="4">
        <f t="shared" si="6"/>
        <v>-2.4100000000000819</v>
      </c>
      <c r="V21" s="21">
        <f t="shared" si="33"/>
        <v>-14.174533974744419</v>
      </c>
      <c r="W21" s="21">
        <f t="shared" si="7"/>
        <v>-6.3601857382324045</v>
      </c>
      <c r="X21" s="21">
        <f t="shared" si="8"/>
        <v>1.1675862812421389</v>
      </c>
      <c r="Y21" s="21">
        <f t="shared" si="9"/>
        <v>6.5324233714767255</v>
      </c>
      <c r="Z21" s="21">
        <f t="shared" si="10"/>
        <v>-4.6690918684004101</v>
      </c>
      <c r="AA21" s="21">
        <f t="shared" si="11"/>
        <v>-12.416480055346179</v>
      </c>
      <c r="AB21" s="21">
        <f t="shared" si="12"/>
        <v>-1.2409836406344299</v>
      </c>
      <c r="AC21" s="21">
        <f t="shared" si="13"/>
        <v>-0.50726162913072859</v>
      </c>
      <c r="AO21" s="21"/>
      <c r="AP21" s="21"/>
      <c r="AQ21" s="21"/>
      <c r="AR21" s="21"/>
      <c r="AS21" s="21"/>
      <c r="AT21" s="21"/>
      <c r="AU21" s="21"/>
    </row>
    <row r="22" spans="1:67" ht="15" x14ac:dyDescent="0.25">
      <c r="A22" s="17">
        <v>17</v>
      </c>
      <c r="B22" s="18" t="s">
        <v>162</v>
      </c>
      <c r="C22" s="20">
        <v>1011.4075975359343</v>
      </c>
      <c r="D22" s="20">
        <v>995.82042151178098</v>
      </c>
      <c r="E22" s="20">
        <v>1070.3999999999999</v>
      </c>
      <c r="F22" s="20">
        <v>1101.4000000000001</v>
      </c>
      <c r="G22" s="20">
        <v>1167.8049999999998</v>
      </c>
      <c r="H22" s="20">
        <v>1221</v>
      </c>
      <c r="I22" s="20">
        <v>1118.1648027923211</v>
      </c>
      <c r="J22" s="20">
        <v>85.9</v>
      </c>
      <c r="K22" s="20">
        <v>77.31</v>
      </c>
      <c r="M22" s="4">
        <f t="shared" si="32"/>
        <v>-15.587176024153337</v>
      </c>
      <c r="N22" s="4">
        <f t="shared" si="0"/>
        <v>74.579578488218885</v>
      </c>
      <c r="O22" s="4">
        <f t="shared" si="1"/>
        <v>31.000000000000227</v>
      </c>
      <c r="P22" s="4">
        <f t="shared" si="2"/>
        <v>66.404999999999745</v>
      </c>
      <c r="Q22" s="4">
        <f t="shared" si="3"/>
        <v>53.195000000000164</v>
      </c>
      <c r="R22" s="4">
        <f t="shared" si="4"/>
        <v>-102.8351972076789</v>
      </c>
      <c r="S22" s="4">
        <f t="shared" si="5"/>
        <v>-1032.264802792321</v>
      </c>
      <c r="T22" s="4">
        <f t="shared" si="6"/>
        <v>-8.5900000000000034</v>
      </c>
      <c r="V22" s="21">
        <f t="shared" si="33"/>
        <v>-1.5411369325411428</v>
      </c>
      <c r="W22" s="21">
        <f t="shared" si="7"/>
        <v>7.4892597979661524</v>
      </c>
      <c r="X22" s="21">
        <f t="shared" si="8"/>
        <v>2.8961136023916589</v>
      </c>
      <c r="Y22" s="21">
        <f t="shared" si="9"/>
        <v>6.0291447248955743</v>
      </c>
      <c r="Z22" s="21">
        <f t="shared" si="10"/>
        <v>4.5551269261563609</v>
      </c>
      <c r="AA22" s="21">
        <f t="shared" si="11"/>
        <v>-8.4222110735199802</v>
      </c>
      <c r="AB22" s="21">
        <f t="shared" si="12"/>
        <v>-92.317769278241684</v>
      </c>
      <c r="AC22" s="21">
        <f t="shared" si="13"/>
        <v>-9.9999999999999982</v>
      </c>
      <c r="AO22" s="21"/>
      <c r="AP22" s="21"/>
      <c r="AQ22" s="21"/>
      <c r="AR22" s="21"/>
      <c r="AS22" s="21"/>
      <c r="AT22" s="21"/>
      <c r="AU22" s="21"/>
    </row>
    <row r="23" spans="1:67" ht="15" x14ac:dyDescent="0.25">
      <c r="A23" s="17">
        <v>18</v>
      </c>
      <c r="B23" s="18" t="s">
        <v>163</v>
      </c>
      <c r="C23" s="20">
        <v>1324.9999999999998</v>
      </c>
      <c r="D23" s="20">
        <v>1381.3974623507343</v>
      </c>
      <c r="E23" s="20">
        <v>1454.2303085562639</v>
      </c>
      <c r="F23" s="20">
        <v>1577.4860576730716</v>
      </c>
      <c r="G23" s="20">
        <v>1677.1781392455168</v>
      </c>
      <c r="H23" s="20">
        <v>1757.9434217543669</v>
      </c>
      <c r="I23" s="20">
        <v>1777.6660919619865</v>
      </c>
      <c r="J23" s="20">
        <v>2778.7996000000012</v>
      </c>
      <c r="K23" s="20">
        <v>2774.7607500000004</v>
      </c>
      <c r="M23" s="4">
        <f t="shared" si="32"/>
        <v>56.397462350734486</v>
      </c>
      <c r="N23" s="4">
        <f t="shared" si="0"/>
        <v>72.832846205529677</v>
      </c>
      <c r="O23" s="4">
        <f t="shared" si="1"/>
        <v>123.25574911680769</v>
      </c>
      <c r="P23" s="4">
        <f t="shared" si="2"/>
        <v>99.692081572445204</v>
      </c>
      <c r="Q23" s="4">
        <f t="shared" si="3"/>
        <v>80.765282508850078</v>
      </c>
      <c r="R23" s="4">
        <f t="shared" si="4"/>
        <v>19.722670207619558</v>
      </c>
      <c r="S23" s="4">
        <f t="shared" si="5"/>
        <v>1001.1335080380147</v>
      </c>
      <c r="T23" s="4">
        <f t="shared" si="6"/>
        <v>-4.0388500000008207</v>
      </c>
      <c r="V23" s="21">
        <f t="shared" si="33"/>
        <v>4.2564122528856219</v>
      </c>
      <c r="W23" s="21">
        <f t="shared" si="7"/>
        <v>5.2724033589572006</v>
      </c>
      <c r="X23" s="21">
        <f t="shared" si="8"/>
        <v>8.4756691145554406</v>
      </c>
      <c r="Y23" s="21">
        <f t="shared" si="9"/>
        <v>6.3196806772098935</v>
      </c>
      <c r="Z23" s="21">
        <f t="shared" si="10"/>
        <v>4.8155458635528392</v>
      </c>
      <c r="AA23" s="21">
        <f t="shared" si="11"/>
        <v>1.1219172337148864</v>
      </c>
      <c r="AB23" s="21">
        <f t="shared" si="12"/>
        <v>56.317297864025576</v>
      </c>
      <c r="AC23" s="21">
        <f t="shared" si="13"/>
        <v>-0.14534513392044923</v>
      </c>
      <c r="AO23" s="21"/>
      <c r="AP23" s="21"/>
      <c r="AQ23" s="21"/>
      <c r="AR23" s="21"/>
      <c r="AS23" s="21"/>
      <c r="AT23" s="21"/>
      <c r="AU23" s="21"/>
    </row>
    <row r="24" spans="1:67" ht="15" x14ac:dyDescent="0.25">
      <c r="A24" s="17">
        <v>19</v>
      </c>
      <c r="B24" s="18" t="s">
        <v>164</v>
      </c>
      <c r="C24" s="20">
        <v>2783.1990000000001</v>
      </c>
      <c r="D24" s="20">
        <v>3007.2000000000003</v>
      </c>
      <c r="E24" s="20">
        <v>3074.34</v>
      </c>
      <c r="F24" s="20">
        <v>3026.1362021207433</v>
      </c>
      <c r="G24" s="20">
        <v>3001.4577019999997</v>
      </c>
      <c r="H24" s="20">
        <v>3015.8</v>
      </c>
      <c r="I24" s="20">
        <v>3195.3000000000006</v>
      </c>
      <c r="J24" s="20">
        <v>3209.69</v>
      </c>
      <c r="K24" s="20">
        <v>3278.25</v>
      </c>
      <c r="M24" s="4">
        <f t="shared" si="32"/>
        <v>224.0010000000002</v>
      </c>
      <c r="N24" s="4">
        <f t="shared" si="0"/>
        <v>67.139999999999873</v>
      </c>
      <c r="O24" s="4">
        <f t="shared" si="1"/>
        <v>-48.203797879256854</v>
      </c>
      <c r="P24" s="4">
        <f t="shared" si="2"/>
        <v>-24.678500120743593</v>
      </c>
      <c r="Q24" s="4">
        <f t="shared" si="3"/>
        <v>14.342298000000483</v>
      </c>
      <c r="R24" s="4">
        <f t="shared" si="4"/>
        <v>179.50000000000045</v>
      </c>
      <c r="S24" s="4">
        <f t="shared" si="5"/>
        <v>14.389999999999418</v>
      </c>
      <c r="T24" s="4">
        <f t="shared" si="6"/>
        <v>68.559999999999945</v>
      </c>
      <c r="V24" s="21">
        <f t="shared" si="33"/>
        <v>8.0483285600490682</v>
      </c>
      <c r="W24" s="21">
        <f t="shared" si="7"/>
        <v>2.2326416600159549</v>
      </c>
      <c r="X24" s="21">
        <f t="shared" si="8"/>
        <v>-1.5679397164678255</v>
      </c>
      <c r="Y24" s="21">
        <f t="shared" si="9"/>
        <v>-0.81551187628133848</v>
      </c>
      <c r="Z24" s="21">
        <f t="shared" si="10"/>
        <v>0.47784441508016418</v>
      </c>
      <c r="AA24" s="21">
        <f t="shared" si="11"/>
        <v>5.9519862059818518</v>
      </c>
      <c r="AB24" s="21">
        <f t="shared" si="12"/>
        <v>0.45034895002031838</v>
      </c>
      <c r="AC24" s="21">
        <f t="shared" si="13"/>
        <v>2.1360318286189672</v>
      </c>
      <c r="AF24" s="4">
        <f t="shared" ref="AF24:AL24" si="58">(D24-C24)-AY24</f>
        <v>193.04593301435432</v>
      </c>
      <c r="AG24" s="4">
        <f t="shared" si="58"/>
        <v>18.277883472057312</v>
      </c>
      <c r="AH24" s="4">
        <f t="shared" si="58"/>
        <v>-124.89212555182556</v>
      </c>
      <c r="AI24" s="4">
        <f t="shared" si="58"/>
        <v>-60.661039872000174</v>
      </c>
      <c r="AJ24" s="4">
        <f t="shared" si="58"/>
        <v>-23.031141281289955</v>
      </c>
      <c r="AK24" s="4">
        <f t="shared" si="58"/>
        <v>116.26398201144718</v>
      </c>
      <c r="AL24" s="4">
        <f t="shared" si="58"/>
        <v>-72.459556856187405</v>
      </c>
      <c r="AM24" s="4"/>
      <c r="AO24" s="21">
        <v>6.8598210481465749</v>
      </c>
      <c r="AP24" s="21">
        <v>0.59808612440190867</v>
      </c>
      <c r="AQ24" s="21">
        <v>-3.9635354736424877</v>
      </c>
      <c r="AR24" s="21">
        <v>-1.9810152703260475</v>
      </c>
      <c r="AS24" s="21">
        <v>-0.75789473684210185</v>
      </c>
      <c r="AT24" s="21">
        <v>3.7759864234196083</v>
      </c>
      <c r="AU24" s="21">
        <v>-2.2076860179885527</v>
      </c>
      <c r="AY24" s="20">
        <f t="shared" ref="AY24:BE24" si="59">C24*BH24/100</f>
        <v>30.955066985645882</v>
      </c>
      <c r="AZ24" s="20">
        <f t="shared" si="59"/>
        <v>48.862116527942561</v>
      </c>
      <c r="BA24" s="20">
        <f t="shared" si="59"/>
        <v>76.688327672568704</v>
      </c>
      <c r="BB24" s="20">
        <f t="shared" si="59"/>
        <v>35.982539751256581</v>
      </c>
      <c r="BC24" s="20">
        <f t="shared" si="59"/>
        <v>37.373439281290437</v>
      </c>
      <c r="BD24" s="20">
        <f t="shared" si="59"/>
        <v>63.236017988553265</v>
      </c>
      <c r="BE24" s="20">
        <f t="shared" si="59"/>
        <v>86.849556856186823</v>
      </c>
      <c r="BF24" s="20"/>
      <c r="BH24" s="21">
        <f t="shared" ref="BH24" si="60">((1+(V24/100))/(1+(AO24/100))-1)*100</f>
        <v>1.112211774495675</v>
      </c>
      <c r="BI24" s="21">
        <f t="shared" ref="BI24" si="61">((1+(W24/100))/(1+(AP24/100))-1)*100</f>
        <v>1.624837607340468</v>
      </c>
      <c r="BJ24" s="21">
        <f t="shared" ref="BJ24" si="62">((1+(X24/100))/(1+(AQ24/100))-1)*100</f>
        <v>2.4944647525182218</v>
      </c>
      <c r="BK24" s="21">
        <f t="shared" ref="BK24" si="63">((1+(Y24/100))/(1+(AR24/100))-1)*100</f>
        <v>1.189058831061196</v>
      </c>
      <c r="BL24" s="21">
        <f t="shared" ref="BL24" si="64">((1+(Z24/100))/(1+(AS24/100))-1)*100</f>
        <v>1.2451762773930453</v>
      </c>
      <c r="BM24" s="21">
        <f t="shared" ref="BM24" si="65">((1+(AA24/100))/(1+(AT24/100))-1)*100</f>
        <v>2.0968239932539712</v>
      </c>
      <c r="BN24" s="21">
        <f t="shared" ref="BN24" si="66">((1+(AB24/100))/(1+(AU24/100))-1)*100</f>
        <v>2.7180407741428603</v>
      </c>
      <c r="BO24" s="21"/>
    </row>
    <row r="25" spans="1:67" x14ac:dyDescent="0.2">
      <c r="C25" s="4"/>
      <c r="D25" s="4"/>
      <c r="E25" s="4"/>
      <c r="F25" s="4"/>
      <c r="G25" s="4"/>
      <c r="H25" s="4"/>
      <c r="I25" s="4"/>
      <c r="J25" s="4"/>
      <c r="K25" s="4"/>
      <c r="AO25" s="21"/>
      <c r="AP25" s="21"/>
      <c r="AQ25" s="21"/>
      <c r="AR25" s="21"/>
      <c r="AS25" s="21"/>
      <c r="AT25" s="21"/>
      <c r="AU25" s="21"/>
    </row>
    <row r="26" spans="1:67" ht="15" x14ac:dyDescent="0.25">
      <c r="B26" s="19" t="s">
        <v>130</v>
      </c>
      <c r="C26" s="4">
        <f>SUM(C6:C24)</f>
        <v>67614.116336220948</v>
      </c>
      <c r="D26" s="4">
        <f t="shared" ref="D26:K26" si="67">SUM(D6:D24)</f>
        <v>70721.725512014076</v>
      </c>
      <c r="E26" s="4">
        <f t="shared" si="67"/>
        <v>74642.94435732394</v>
      </c>
      <c r="F26" s="4">
        <f t="shared" si="67"/>
        <v>79754.894744044679</v>
      </c>
      <c r="G26" s="4">
        <f t="shared" si="67"/>
        <v>83884.26857651415</v>
      </c>
      <c r="H26" s="4">
        <f t="shared" si="67"/>
        <v>87341.514488486064</v>
      </c>
      <c r="I26" s="4">
        <f t="shared" si="67"/>
        <v>89380.762136856967</v>
      </c>
      <c r="J26" s="4">
        <f t="shared" si="67"/>
        <v>92772.71993156246</v>
      </c>
      <c r="K26" s="4">
        <f t="shared" si="67"/>
        <v>94227.554655354877</v>
      </c>
      <c r="M26" s="4">
        <f t="shared" ref="M26:T26" si="68">D26-C26</f>
        <v>3107.6091757931281</v>
      </c>
      <c r="N26" s="4">
        <f t="shared" si="68"/>
        <v>3921.2188453098643</v>
      </c>
      <c r="O26" s="4">
        <f t="shared" si="68"/>
        <v>5111.9503867207386</v>
      </c>
      <c r="P26" s="4">
        <f t="shared" si="68"/>
        <v>4129.3738324694714</v>
      </c>
      <c r="Q26" s="4">
        <f t="shared" si="68"/>
        <v>3457.2459119719133</v>
      </c>
      <c r="R26" s="4">
        <f t="shared" si="68"/>
        <v>2039.2476483709033</v>
      </c>
      <c r="S26" s="4">
        <f t="shared" si="68"/>
        <v>3391.9577947054931</v>
      </c>
      <c r="T26" s="4">
        <f t="shared" si="68"/>
        <v>1454.8347237924172</v>
      </c>
      <c r="V26" s="21">
        <f t="shared" ref="V26:AC26" si="69">100*((D26/C26)-1)</f>
        <v>4.5960952300849289</v>
      </c>
      <c r="W26" s="21">
        <f t="shared" si="69"/>
        <v>5.5445746224669357</v>
      </c>
      <c r="X26" s="21">
        <f t="shared" si="69"/>
        <v>6.8485379706476612</v>
      </c>
      <c r="Y26" s="21">
        <f t="shared" si="69"/>
        <v>5.1775804428327188</v>
      </c>
      <c r="Z26" s="21">
        <f t="shared" si="69"/>
        <v>4.1214472876024644</v>
      </c>
      <c r="AA26" s="21">
        <f t="shared" si="69"/>
        <v>2.3347976736076914</v>
      </c>
      <c r="AB26" s="21">
        <f t="shared" si="69"/>
        <v>3.7949528663806076</v>
      </c>
      <c r="AC26" s="21">
        <f t="shared" si="69"/>
        <v>1.5681708209758671</v>
      </c>
      <c r="AF26" s="4">
        <f t="shared" ref="AF26:AL26" si="70">(D26-C26)-AY26</f>
        <v>2290.821077760078</v>
      </c>
      <c r="AG26" s="4">
        <f t="shared" si="70"/>
        <v>2967.7785086689469</v>
      </c>
      <c r="AH26" s="4">
        <f t="shared" si="70"/>
        <v>3405.2830969723473</v>
      </c>
      <c r="AI26" s="4">
        <f t="shared" si="70"/>
        <v>4051.467093167932</v>
      </c>
      <c r="AJ26" s="4">
        <f t="shared" si="70"/>
        <v>2556.0088953118816</v>
      </c>
      <c r="AK26" s="4">
        <f t="shared" si="70"/>
        <v>2922.9852933611714</v>
      </c>
      <c r="AL26" s="4">
        <f t="shared" si="70"/>
        <v>611.02435239466968</v>
      </c>
      <c r="AM26" s="4"/>
      <c r="AO26" s="21">
        <v>3.3476410938876544</v>
      </c>
      <c r="AP26" s="21">
        <v>4.1405952445726202</v>
      </c>
      <c r="AQ26" s="21">
        <v>4.460118425635673</v>
      </c>
      <c r="AR26" s="21">
        <v>5.0749403977926377</v>
      </c>
      <c r="AS26" s="21">
        <v>3.0146767155890597</v>
      </c>
      <c r="AT26" s="21">
        <v>3.3808240277243051</v>
      </c>
      <c r="AU26" s="21">
        <v>0.66299165673420202</v>
      </c>
      <c r="AY26" s="20">
        <f t="shared" ref="AY26:BE26" si="71">C26*BH26/100</f>
        <v>816.78809803305001</v>
      </c>
      <c r="AZ26" s="20">
        <f t="shared" si="71"/>
        <v>953.44033664091739</v>
      </c>
      <c r="BA26" s="20">
        <f t="shared" si="71"/>
        <v>1706.6672897483911</v>
      </c>
      <c r="BB26" s="20">
        <f t="shared" si="71"/>
        <v>77.906739301539432</v>
      </c>
      <c r="BC26" s="20">
        <f t="shared" si="71"/>
        <v>901.23701666003183</v>
      </c>
      <c r="BD26" s="20">
        <f t="shared" si="71"/>
        <v>-883.73764499026811</v>
      </c>
      <c r="BE26" s="20">
        <f t="shared" si="71"/>
        <v>2780.9334423108235</v>
      </c>
      <c r="BF26" s="20"/>
      <c r="BH26" s="21">
        <f t="shared" ref="BH26" si="72">((1+(V26/100))/(1+(AO26/100))-1)*100</f>
        <v>1.2080141578297843</v>
      </c>
      <c r="BI26" s="21">
        <f t="shared" ref="BI26" si="73">((1+(W26/100))/(1+(AP26/100))-1)*100</f>
        <v>1.3481576272894369</v>
      </c>
      <c r="BJ26" s="21">
        <f t="shared" ref="BJ26" si="74">((1+(X26/100))/(1+(AQ26/100))-1)*100</f>
        <v>2.2864415443988761</v>
      </c>
      <c r="BK26" s="21">
        <f t="shared" ref="BK26" si="75">((1+(Y26/100))/(1+(AR26/100))-1)*100</f>
        <v>9.7682705934931668E-2</v>
      </c>
      <c r="BL26" s="21">
        <f t="shared" ref="BL26" si="76">((1+(Z26/100))/(1+(AS26/100))-1)*100</f>
        <v>1.074381444761574</v>
      </c>
      <c r="BM26" s="21">
        <f t="shared" ref="BM26" si="77">((1+(AA26/100))/(1+(AT26/100))-1)*100</f>
        <v>-1.0118185494788601</v>
      </c>
      <c r="BN26" s="21">
        <f t="shared" ref="BN26" si="78">((1+(AB26/100))/(1+(AU26/100))-1)*100</f>
        <v>3.111333329260213</v>
      </c>
      <c r="BO26" s="21"/>
    </row>
    <row r="28" spans="1:67" ht="15" x14ac:dyDescent="0.25">
      <c r="B28" s="19" t="s">
        <v>338</v>
      </c>
      <c r="C28" s="4">
        <v>67614</v>
      </c>
      <c r="D28" s="4">
        <v>70722</v>
      </c>
      <c r="E28" s="4">
        <v>74643</v>
      </c>
      <c r="F28" s="4">
        <v>79755</v>
      </c>
      <c r="G28" s="4">
        <v>83884</v>
      </c>
      <c r="H28" s="4">
        <v>87342</v>
      </c>
      <c r="I28" s="4">
        <v>89330</v>
      </c>
      <c r="J28" s="4">
        <v>92773</v>
      </c>
      <c r="K28" s="4">
        <v>94228</v>
      </c>
    </row>
    <row r="29" spans="1:67" x14ac:dyDescent="0.2">
      <c r="B29" t="s">
        <v>339</v>
      </c>
      <c r="C29" s="4">
        <f>C26-C28</f>
        <v>0.116336220948142</v>
      </c>
      <c r="D29" s="4">
        <f t="shared" ref="D29:K29" si="79">D26-D28</f>
        <v>-0.27448798592376988</v>
      </c>
      <c r="E29" s="4">
        <f t="shared" si="79"/>
        <v>-5.5642676059505902E-2</v>
      </c>
      <c r="F29" s="4">
        <f t="shared" si="79"/>
        <v>-0.10525595532089937</v>
      </c>
      <c r="G29" s="4">
        <f t="shared" si="79"/>
        <v>0.26857651415048167</v>
      </c>
      <c r="H29" s="4">
        <f t="shared" si="79"/>
        <v>-0.48551151393621694</v>
      </c>
      <c r="I29" s="4">
        <f t="shared" si="79"/>
        <v>50.762136856967118</v>
      </c>
      <c r="J29" s="4">
        <f t="shared" si="79"/>
        <v>-0.28006843753973953</v>
      </c>
      <c r="K29" s="4">
        <f t="shared" si="79"/>
        <v>-0.4453446451225318</v>
      </c>
    </row>
  </sheetData>
  <conditionalFormatting sqref="M6:T24">
    <cfRule type="dataBar" priority="1">
      <dataBar>
        <cfvo type="min"/>
        <cfvo type="max"/>
        <color rgb="FF638EC6"/>
      </dataBar>
      <extLst>
        <ext xmlns:x14="http://schemas.microsoft.com/office/spreadsheetml/2009/9/main" uri="{B025F937-C7B1-47D3-B67F-A62EFF666E3E}">
          <x14:id>{111C06DE-EAA4-4927-93E4-34B0AFB9BB3E}</x14:id>
        </ext>
      </extLst>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dataBar" id="{111C06DE-EAA4-4927-93E4-34B0AFB9BB3E}">
            <x14:dataBar minLength="0" maxLength="100" gradient="0">
              <x14:cfvo type="autoMin"/>
              <x14:cfvo type="autoMax"/>
              <x14:negativeFillColor rgb="FFFF0000"/>
              <x14:axisColor rgb="FF000000"/>
            </x14:dataBar>
          </x14:cfRule>
          <xm:sqref>M6:T24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8"/>
  <sheetViews>
    <sheetView workbookViewId="0">
      <selection activeCell="A5" sqref="A5"/>
    </sheetView>
  </sheetViews>
  <sheetFormatPr defaultRowHeight="15" x14ac:dyDescent="0.25"/>
  <cols>
    <col min="1" max="1" width="24.33203125" style="23" bestFit="1" customWidth="1"/>
    <col min="2" max="2" width="31.33203125" style="23" bestFit="1" customWidth="1"/>
    <col min="3" max="4" width="42.6640625" style="23" bestFit="1" customWidth="1"/>
    <col min="5" max="5" width="9.5" style="23" bestFit="1" customWidth="1"/>
    <col min="6" max="16384" width="9.33203125" style="23"/>
  </cols>
  <sheetData>
    <row r="1" spans="1:21" x14ac:dyDescent="0.25">
      <c r="A1" s="22" t="s">
        <v>201</v>
      </c>
    </row>
    <row r="2" spans="1:21" x14ac:dyDescent="0.25">
      <c r="A2" s="24" t="s">
        <v>202</v>
      </c>
      <c r="B2" s="24" t="s">
        <v>203</v>
      </c>
      <c r="C2" s="24" t="s">
        <v>204</v>
      </c>
      <c r="D2" s="24" t="s">
        <v>205</v>
      </c>
      <c r="E2" s="24" t="s">
        <v>206</v>
      </c>
      <c r="F2" s="24" t="s">
        <v>207</v>
      </c>
      <c r="G2" s="24" t="s">
        <v>208</v>
      </c>
      <c r="H2" s="24" t="s">
        <v>209</v>
      </c>
      <c r="I2" s="24" t="s">
        <v>210</v>
      </c>
      <c r="J2" s="24" t="s">
        <v>211</v>
      </c>
      <c r="K2" s="24" t="s">
        <v>141</v>
      </c>
      <c r="L2" s="24" t="s">
        <v>212</v>
      </c>
      <c r="M2" s="24" t="s">
        <v>142</v>
      </c>
      <c r="N2" s="24" t="s">
        <v>192</v>
      </c>
      <c r="O2" s="24" t="s">
        <v>143</v>
      </c>
      <c r="P2" s="24" t="s">
        <v>193</v>
      </c>
      <c r="Q2" s="24" t="s">
        <v>194</v>
      </c>
      <c r="R2" s="24" t="s">
        <v>195</v>
      </c>
      <c r="S2" s="24" t="s">
        <v>144</v>
      </c>
      <c r="T2" s="24" t="s">
        <v>213</v>
      </c>
      <c r="U2" s="24" t="s">
        <v>131</v>
      </c>
    </row>
    <row r="3" spans="1:21" x14ac:dyDescent="0.25">
      <c r="A3" s="24" t="s">
        <v>214</v>
      </c>
      <c r="B3" s="24" t="s">
        <v>215</v>
      </c>
      <c r="C3" s="24" t="s">
        <v>215</v>
      </c>
      <c r="D3" s="24" t="s">
        <v>215</v>
      </c>
      <c r="E3" s="24" t="s">
        <v>216</v>
      </c>
      <c r="F3" s="25">
        <v>40678</v>
      </c>
      <c r="G3" s="25">
        <v>43751</v>
      </c>
      <c r="H3" s="25">
        <v>46919</v>
      </c>
      <c r="I3" s="25">
        <v>52515</v>
      </c>
      <c r="J3" s="25">
        <v>58638</v>
      </c>
      <c r="K3" s="25">
        <v>63197</v>
      </c>
      <c r="L3" s="25">
        <v>65381</v>
      </c>
      <c r="M3" s="25">
        <v>67614</v>
      </c>
      <c r="N3" s="25">
        <v>70722</v>
      </c>
      <c r="O3" s="25">
        <v>74643</v>
      </c>
      <c r="P3" s="25">
        <v>79755</v>
      </c>
      <c r="Q3" s="25">
        <v>83884</v>
      </c>
      <c r="R3" s="25">
        <v>87342</v>
      </c>
      <c r="S3" s="25">
        <v>89330</v>
      </c>
      <c r="T3" s="25">
        <v>92773</v>
      </c>
      <c r="U3" s="25">
        <v>94228</v>
      </c>
    </row>
    <row r="4" spans="1:21" x14ac:dyDescent="0.25">
      <c r="A4" s="24" t="s">
        <v>214</v>
      </c>
      <c r="B4" s="24" t="s">
        <v>217</v>
      </c>
      <c r="C4" s="24" t="s">
        <v>218</v>
      </c>
      <c r="D4" s="24" t="s">
        <v>218</v>
      </c>
      <c r="E4" s="24" t="s">
        <v>216</v>
      </c>
      <c r="F4" s="25">
        <v>23474</v>
      </c>
      <c r="G4" s="25">
        <v>25147</v>
      </c>
      <c r="H4" s="25">
        <v>26801</v>
      </c>
      <c r="I4" s="25">
        <v>30026</v>
      </c>
      <c r="J4" s="25">
        <v>33675</v>
      </c>
      <c r="K4" s="25">
        <v>36183</v>
      </c>
      <c r="L4" s="25">
        <v>37693</v>
      </c>
      <c r="M4" s="25">
        <v>39010</v>
      </c>
      <c r="N4" s="25">
        <v>40688</v>
      </c>
      <c r="O4" s="25">
        <v>43306</v>
      </c>
      <c r="P4" s="25">
        <v>46553</v>
      </c>
      <c r="Q4" s="25">
        <v>48688</v>
      </c>
      <c r="R4" s="25">
        <v>50831</v>
      </c>
      <c r="S4" s="25">
        <v>51684</v>
      </c>
      <c r="T4" s="25">
        <v>52840</v>
      </c>
      <c r="U4" s="25">
        <v>53916</v>
      </c>
    </row>
    <row r="5" spans="1:21" x14ac:dyDescent="0.25">
      <c r="A5" s="24" t="s">
        <v>214</v>
      </c>
      <c r="B5" s="24" t="s">
        <v>217</v>
      </c>
      <c r="C5" s="24" t="s">
        <v>219</v>
      </c>
      <c r="D5" s="24" t="s">
        <v>219</v>
      </c>
      <c r="E5" s="24" t="s">
        <v>216</v>
      </c>
      <c r="F5" s="25">
        <v>9892</v>
      </c>
      <c r="G5" s="25">
        <v>10468</v>
      </c>
      <c r="H5" s="25">
        <v>11032</v>
      </c>
      <c r="I5" s="25">
        <v>12551</v>
      </c>
      <c r="J5" s="25">
        <v>14167</v>
      </c>
      <c r="K5" s="25">
        <v>15047</v>
      </c>
      <c r="L5" s="25">
        <v>16024</v>
      </c>
      <c r="M5" s="25">
        <v>16624</v>
      </c>
      <c r="N5" s="25">
        <v>17308</v>
      </c>
      <c r="O5" s="25">
        <v>18275</v>
      </c>
      <c r="P5" s="25">
        <v>20261</v>
      </c>
      <c r="Q5" s="25">
        <v>21436</v>
      </c>
      <c r="R5" s="25">
        <v>22690</v>
      </c>
      <c r="S5" s="25">
        <v>22571</v>
      </c>
      <c r="T5" s="25">
        <v>23671</v>
      </c>
      <c r="U5" s="25">
        <v>24838</v>
      </c>
    </row>
    <row r="6" spans="1:21" x14ac:dyDescent="0.25">
      <c r="A6" s="24" t="s">
        <v>214</v>
      </c>
      <c r="B6" s="24" t="s">
        <v>217</v>
      </c>
      <c r="C6" s="24" t="s">
        <v>220</v>
      </c>
      <c r="D6" s="24" t="s">
        <v>220</v>
      </c>
      <c r="E6" s="24" t="s">
        <v>216</v>
      </c>
      <c r="F6" s="25">
        <v>2262</v>
      </c>
      <c r="G6" s="25">
        <v>2462</v>
      </c>
      <c r="H6" s="25">
        <v>2572</v>
      </c>
      <c r="I6" s="25">
        <v>2849</v>
      </c>
      <c r="J6" s="25">
        <v>3182</v>
      </c>
      <c r="K6" s="25">
        <v>3536</v>
      </c>
      <c r="L6" s="25">
        <v>3799</v>
      </c>
      <c r="M6" s="25">
        <v>4099</v>
      </c>
      <c r="N6" s="25">
        <v>4290</v>
      </c>
      <c r="O6" s="25">
        <v>4634</v>
      </c>
      <c r="P6" s="25">
        <v>4899</v>
      </c>
      <c r="Q6" s="25">
        <v>5273</v>
      </c>
      <c r="R6" s="25">
        <v>5401</v>
      </c>
      <c r="S6" s="25">
        <v>5665</v>
      </c>
      <c r="T6" s="25">
        <v>5820</v>
      </c>
      <c r="U6" s="25">
        <v>5886</v>
      </c>
    </row>
    <row r="7" spans="1:21" x14ac:dyDescent="0.25">
      <c r="A7" s="24" t="s">
        <v>214</v>
      </c>
      <c r="B7" s="24" t="s">
        <v>217</v>
      </c>
      <c r="C7" s="24" t="s">
        <v>148</v>
      </c>
      <c r="D7" s="24" t="s">
        <v>148</v>
      </c>
      <c r="E7" s="24" t="s">
        <v>216</v>
      </c>
      <c r="F7" s="25">
        <v>1318</v>
      </c>
      <c r="G7" s="25">
        <v>1383</v>
      </c>
      <c r="H7" s="25">
        <v>1504</v>
      </c>
      <c r="I7" s="25">
        <v>1627</v>
      </c>
      <c r="J7" s="25">
        <v>1864</v>
      </c>
      <c r="K7" s="25">
        <v>2045</v>
      </c>
      <c r="L7" s="25">
        <v>2022</v>
      </c>
      <c r="M7" s="25">
        <v>2020</v>
      </c>
      <c r="N7" s="25">
        <v>2281</v>
      </c>
      <c r="O7" s="25">
        <v>2425</v>
      </c>
      <c r="P7" s="25">
        <v>2444</v>
      </c>
      <c r="Q7" s="25">
        <v>2470</v>
      </c>
      <c r="R7" s="25">
        <v>2494</v>
      </c>
      <c r="S7" s="25">
        <v>2698</v>
      </c>
      <c r="T7" s="25">
        <v>2632</v>
      </c>
      <c r="U7" s="25">
        <v>2684</v>
      </c>
    </row>
    <row r="8" spans="1:21" x14ac:dyDescent="0.25">
      <c r="A8" s="24" t="s">
        <v>214</v>
      </c>
      <c r="B8" s="24" t="s">
        <v>217</v>
      </c>
      <c r="C8" s="24" t="s">
        <v>149</v>
      </c>
      <c r="D8" s="24" t="s">
        <v>149</v>
      </c>
      <c r="E8" s="24" t="s">
        <v>216</v>
      </c>
      <c r="F8" s="25">
        <v>1190</v>
      </c>
      <c r="G8" s="25">
        <v>1256</v>
      </c>
      <c r="H8" s="25">
        <v>1364</v>
      </c>
      <c r="I8" s="25">
        <v>1519</v>
      </c>
      <c r="J8" s="25">
        <v>1746</v>
      </c>
      <c r="K8" s="25">
        <v>1914</v>
      </c>
      <c r="L8" s="25">
        <v>1971</v>
      </c>
      <c r="M8" s="25">
        <v>1942</v>
      </c>
      <c r="N8" s="25">
        <v>2055</v>
      </c>
      <c r="O8" s="25">
        <v>2221</v>
      </c>
      <c r="P8" s="25">
        <v>2418</v>
      </c>
      <c r="Q8" s="25">
        <v>2558</v>
      </c>
      <c r="R8" s="25">
        <v>2638</v>
      </c>
      <c r="S8" s="25">
        <v>2712</v>
      </c>
      <c r="T8" s="25">
        <v>2818</v>
      </c>
      <c r="U8" s="25">
        <v>2792</v>
      </c>
    </row>
    <row r="9" spans="1:21" x14ac:dyDescent="0.25">
      <c r="A9" s="24" t="s">
        <v>214</v>
      </c>
      <c r="B9" s="24" t="s">
        <v>217</v>
      </c>
      <c r="C9" s="24" t="s">
        <v>221</v>
      </c>
      <c r="D9" s="24" t="s">
        <v>221</v>
      </c>
      <c r="E9" s="24" t="s">
        <v>216</v>
      </c>
      <c r="F9" s="25">
        <v>778</v>
      </c>
      <c r="G9" s="25">
        <v>867</v>
      </c>
      <c r="H9" s="25">
        <v>915</v>
      </c>
      <c r="I9" s="25">
        <v>1006</v>
      </c>
      <c r="J9" s="25">
        <v>1072</v>
      </c>
      <c r="K9" s="25">
        <v>1158</v>
      </c>
      <c r="L9" s="25">
        <v>1163</v>
      </c>
      <c r="M9" s="25">
        <v>1216</v>
      </c>
      <c r="N9" s="25">
        <v>1389</v>
      </c>
      <c r="O9" s="25">
        <v>1520</v>
      </c>
      <c r="P9" s="25">
        <v>1610</v>
      </c>
      <c r="Q9" s="25">
        <v>1720</v>
      </c>
      <c r="R9" s="25">
        <v>1807</v>
      </c>
      <c r="S9" s="25">
        <v>1918</v>
      </c>
      <c r="T9" s="25">
        <v>1947</v>
      </c>
      <c r="U9" s="25">
        <v>1938</v>
      </c>
    </row>
    <row r="10" spans="1:21" x14ac:dyDescent="0.25">
      <c r="A10" s="24" t="s">
        <v>214</v>
      </c>
      <c r="B10" s="24" t="s">
        <v>217</v>
      </c>
      <c r="C10" s="24" t="s">
        <v>156</v>
      </c>
      <c r="D10" s="24" t="s">
        <v>222</v>
      </c>
      <c r="E10" s="24" t="s">
        <v>216</v>
      </c>
      <c r="F10" s="25">
        <v>8034</v>
      </c>
      <c r="G10" s="25">
        <v>8713</v>
      </c>
      <c r="H10" s="25">
        <v>9414</v>
      </c>
      <c r="I10" s="25">
        <v>10476</v>
      </c>
      <c r="J10" s="25">
        <v>11645</v>
      </c>
      <c r="K10" s="25">
        <v>12485</v>
      </c>
      <c r="L10" s="25">
        <v>12714</v>
      </c>
      <c r="M10" s="25">
        <v>13109</v>
      </c>
      <c r="N10" s="25">
        <v>13366</v>
      </c>
      <c r="O10" s="25">
        <v>14231</v>
      </c>
      <c r="P10" s="25">
        <v>14921</v>
      </c>
      <c r="Q10" s="25">
        <v>15230</v>
      </c>
      <c r="R10" s="25">
        <v>15802</v>
      </c>
      <c r="S10" s="25">
        <v>16119</v>
      </c>
      <c r="T10" s="25">
        <v>15951</v>
      </c>
      <c r="U10" s="25">
        <v>15779</v>
      </c>
    </row>
    <row r="11" spans="1:21" x14ac:dyDescent="0.25">
      <c r="A11" s="24" t="s">
        <v>214</v>
      </c>
      <c r="B11" s="24" t="s">
        <v>217</v>
      </c>
      <c r="C11" s="24" t="s">
        <v>156</v>
      </c>
      <c r="D11" s="24" t="s">
        <v>223</v>
      </c>
      <c r="E11" s="24" t="s">
        <v>216</v>
      </c>
      <c r="F11" s="25">
        <v>384</v>
      </c>
      <c r="G11" s="25">
        <v>406</v>
      </c>
      <c r="H11" s="25">
        <v>439</v>
      </c>
      <c r="I11" s="25">
        <v>521</v>
      </c>
      <c r="J11" s="25">
        <v>608</v>
      </c>
      <c r="K11" s="25">
        <v>683</v>
      </c>
      <c r="L11" s="25">
        <v>677</v>
      </c>
      <c r="M11" s="25">
        <v>688</v>
      </c>
      <c r="N11" s="25">
        <v>693</v>
      </c>
      <c r="O11" s="25">
        <v>708</v>
      </c>
      <c r="P11" s="25">
        <v>686</v>
      </c>
      <c r="Q11" s="25">
        <v>707</v>
      </c>
      <c r="R11" s="25">
        <v>752</v>
      </c>
      <c r="S11" s="25">
        <v>772</v>
      </c>
      <c r="T11" s="25">
        <v>775</v>
      </c>
      <c r="U11" s="25">
        <v>786</v>
      </c>
    </row>
    <row r="12" spans="1:21" x14ac:dyDescent="0.25">
      <c r="A12" s="24" t="s">
        <v>214</v>
      </c>
      <c r="B12" s="24" t="s">
        <v>217</v>
      </c>
      <c r="C12" s="24" t="s">
        <v>156</v>
      </c>
      <c r="D12" s="24" t="s">
        <v>224</v>
      </c>
      <c r="E12" s="24" t="s">
        <v>216</v>
      </c>
      <c r="F12" s="25">
        <v>742</v>
      </c>
      <c r="G12" s="25">
        <v>837</v>
      </c>
      <c r="H12" s="25">
        <v>953</v>
      </c>
      <c r="I12" s="25">
        <v>1037</v>
      </c>
      <c r="J12" s="25">
        <v>1230</v>
      </c>
      <c r="K12" s="25">
        <v>1360</v>
      </c>
      <c r="L12" s="25">
        <v>1315</v>
      </c>
      <c r="M12" s="25">
        <v>1245</v>
      </c>
      <c r="N12" s="25">
        <v>1094</v>
      </c>
      <c r="O12" s="25">
        <v>1177</v>
      </c>
      <c r="P12" s="25">
        <v>1211</v>
      </c>
      <c r="Q12" s="25">
        <v>1260</v>
      </c>
      <c r="R12" s="25">
        <v>1279</v>
      </c>
      <c r="S12" s="25">
        <v>1190</v>
      </c>
      <c r="T12" s="25">
        <v>1096</v>
      </c>
      <c r="U12" s="25">
        <v>1074</v>
      </c>
    </row>
    <row r="13" spans="1:21" x14ac:dyDescent="0.25">
      <c r="A13" s="24" t="s">
        <v>214</v>
      </c>
      <c r="B13" s="24" t="s">
        <v>217</v>
      </c>
      <c r="C13" s="24" t="s">
        <v>156</v>
      </c>
      <c r="D13" s="24" t="s">
        <v>225</v>
      </c>
      <c r="E13" s="24" t="s">
        <v>216</v>
      </c>
      <c r="F13" s="25">
        <v>3363</v>
      </c>
      <c r="G13" s="25">
        <v>3675</v>
      </c>
      <c r="H13" s="25">
        <v>4006</v>
      </c>
      <c r="I13" s="25">
        <v>4479</v>
      </c>
      <c r="J13" s="25">
        <v>4867</v>
      </c>
      <c r="K13" s="25">
        <v>5250</v>
      </c>
      <c r="L13" s="25">
        <v>5251</v>
      </c>
      <c r="M13" s="25">
        <v>5482</v>
      </c>
      <c r="N13" s="25">
        <v>5602</v>
      </c>
      <c r="O13" s="25">
        <v>6020</v>
      </c>
      <c r="P13" s="25">
        <v>6098</v>
      </c>
      <c r="Q13" s="25">
        <v>6204</v>
      </c>
      <c r="R13" s="25">
        <v>6340</v>
      </c>
      <c r="S13" s="25">
        <v>6347</v>
      </c>
      <c r="T13" s="25">
        <v>5832</v>
      </c>
      <c r="U13" s="25">
        <v>5556</v>
      </c>
    </row>
    <row r="14" spans="1:21" x14ac:dyDescent="0.25">
      <c r="A14" s="24" t="s">
        <v>214</v>
      </c>
      <c r="B14" s="24" t="s">
        <v>217</v>
      </c>
      <c r="C14" s="24" t="s">
        <v>156</v>
      </c>
      <c r="D14" s="24" t="s">
        <v>154</v>
      </c>
      <c r="E14" s="24" t="s">
        <v>216</v>
      </c>
      <c r="F14" s="25">
        <v>1638</v>
      </c>
      <c r="G14" s="25">
        <v>1731</v>
      </c>
      <c r="H14" s="25">
        <v>1830</v>
      </c>
      <c r="I14" s="25">
        <v>1991</v>
      </c>
      <c r="J14" s="25">
        <v>2100</v>
      </c>
      <c r="K14" s="25">
        <v>2269</v>
      </c>
      <c r="L14" s="25">
        <v>2407</v>
      </c>
      <c r="M14" s="25">
        <v>2446</v>
      </c>
      <c r="N14" s="25">
        <v>2542</v>
      </c>
      <c r="O14" s="25">
        <v>2634</v>
      </c>
      <c r="P14" s="25">
        <v>2929</v>
      </c>
      <c r="Q14" s="25">
        <v>2670</v>
      </c>
      <c r="R14" s="25">
        <v>2828</v>
      </c>
      <c r="S14" s="25">
        <v>3065</v>
      </c>
      <c r="T14" s="25">
        <v>3214</v>
      </c>
      <c r="U14" s="25">
        <v>3190</v>
      </c>
    </row>
    <row r="15" spans="1:21" x14ac:dyDescent="0.25">
      <c r="A15" s="24" t="s">
        <v>214</v>
      </c>
      <c r="B15" s="24" t="s">
        <v>217</v>
      </c>
      <c r="C15" s="24" t="s">
        <v>156</v>
      </c>
      <c r="D15" s="24" t="s">
        <v>155</v>
      </c>
      <c r="E15" s="24" t="s">
        <v>216</v>
      </c>
      <c r="F15" s="25">
        <v>661</v>
      </c>
      <c r="G15" s="25">
        <v>750</v>
      </c>
      <c r="H15" s="25">
        <v>782</v>
      </c>
      <c r="I15" s="25">
        <v>905</v>
      </c>
      <c r="J15" s="25">
        <v>1129</v>
      </c>
      <c r="K15" s="25">
        <v>1076</v>
      </c>
      <c r="L15" s="25">
        <v>1159</v>
      </c>
      <c r="M15" s="25">
        <v>1237</v>
      </c>
      <c r="N15" s="25">
        <v>1248</v>
      </c>
      <c r="O15" s="25">
        <v>1370</v>
      </c>
      <c r="P15" s="25">
        <v>1587</v>
      </c>
      <c r="Q15" s="25">
        <v>1769</v>
      </c>
      <c r="R15" s="25">
        <v>1878</v>
      </c>
      <c r="S15" s="25">
        <v>1910</v>
      </c>
      <c r="T15" s="25">
        <v>2043</v>
      </c>
      <c r="U15" s="25">
        <v>2107</v>
      </c>
    </row>
    <row r="16" spans="1:21" x14ac:dyDescent="0.25">
      <c r="A16" s="24" t="s">
        <v>214</v>
      </c>
      <c r="B16" s="24" t="s">
        <v>217</v>
      </c>
      <c r="C16" s="24" t="s">
        <v>156</v>
      </c>
      <c r="D16" s="24" t="s">
        <v>226</v>
      </c>
      <c r="E16" s="24" t="s">
        <v>216</v>
      </c>
      <c r="F16" s="25">
        <v>1246</v>
      </c>
      <c r="G16" s="25">
        <v>1314</v>
      </c>
      <c r="H16" s="25">
        <v>1404</v>
      </c>
      <c r="I16" s="25">
        <v>1543</v>
      </c>
      <c r="J16" s="25">
        <v>1711</v>
      </c>
      <c r="K16" s="25">
        <v>1847</v>
      </c>
      <c r="L16" s="25">
        <v>1905</v>
      </c>
      <c r="M16" s="25">
        <v>2011</v>
      </c>
      <c r="N16" s="25">
        <v>2187</v>
      </c>
      <c r="O16" s="25">
        <v>2322</v>
      </c>
      <c r="P16" s="25">
        <v>2410</v>
      </c>
      <c r="Q16" s="25">
        <v>2620</v>
      </c>
      <c r="R16" s="25">
        <v>2725</v>
      </c>
      <c r="S16" s="25">
        <v>2836</v>
      </c>
      <c r="T16" s="25">
        <v>2992</v>
      </c>
      <c r="U16" s="25">
        <v>3067</v>
      </c>
    </row>
    <row r="17" spans="1:21" x14ac:dyDescent="0.25">
      <c r="A17" s="24" t="s">
        <v>214</v>
      </c>
      <c r="B17" s="24" t="s">
        <v>227</v>
      </c>
      <c r="C17" s="24" t="s">
        <v>228</v>
      </c>
      <c r="D17" s="24" t="s">
        <v>228</v>
      </c>
      <c r="E17" s="24" t="s">
        <v>216</v>
      </c>
      <c r="F17" s="25">
        <v>15388</v>
      </c>
      <c r="G17" s="25">
        <v>16660</v>
      </c>
      <c r="H17" s="25">
        <v>18080</v>
      </c>
      <c r="I17" s="25">
        <v>20294</v>
      </c>
      <c r="J17" s="25">
        <v>22642</v>
      </c>
      <c r="K17" s="25">
        <v>24571</v>
      </c>
      <c r="L17" s="25">
        <v>25075</v>
      </c>
      <c r="M17" s="25">
        <v>25821</v>
      </c>
      <c r="N17" s="25">
        <v>27026</v>
      </c>
      <c r="O17" s="25">
        <v>28262</v>
      </c>
      <c r="P17" s="25">
        <v>30175</v>
      </c>
      <c r="Q17" s="25">
        <v>32195</v>
      </c>
      <c r="R17" s="25">
        <v>33495</v>
      </c>
      <c r="S17" s="25">
        <v>34444</v>
      </c>
      <c r="T17" s="25">
        <v>36723</v>
      </c>
      <c r="U17" s="25">
        <v>37033</v>
      </c>
    </row>
    <row r="18" spans="1:21" x14ac:dyDescent="0.25">
      <c r="A18" s="24" t="s">
        <v>214</v>
      </c>
      <c r="B18" s="24" t="s">
        <v>227</v>
      </c>
      <c r="C18" s="24" t="s">
        <v>157</v>
      </c>
      <c r="D18" s="24" t="s">
        <v>157</v>
      </c>
      <c r="E18" s="24" t="s">
        <v>216</v>
      </c>
      <c r="F18" s="25">
        <v>7711</v>
      </c>
      <c r="G18" s="25">
        <v>8104</v>
      </c>
      <c r="H18" s="25">
        <v>8737</v>
      </c>
      <c r="I18" s="25">
        <v>9905</v>
      </c>
      <c r="J18" s="25">
        <v>11312</v>
      </c>
      <c r="K18" s="25">
        <v>12326</v>
      </c>
      <c r="L18" s="25">
        <v>12499</v>
      </c>
      <c r="M18" s="25">
        <v>12868</v>
      </c>
      <c r="N18" s="25">
        <v>13587</v>
      </c>
      <c r="O18" s="25">
        <v>13978</v>
      </c>
      <c r="P18" s="25">
        <v>14775</v>
      </c>
      <c r="Q18" s="25">
        <v>15211</v>
      </c>
      <c r="R18" s="25">
        <v>15807</v>
      </c>
      <c r="S18" s="25">
        <v>16481</v>
      </c>
      <c r="T18" s="25">
        <v>17802</v>
      </c>
      <c r="U18" s="25">
        <v>18228</v>
      </c>
    </row>
    <row r="19" spans="1:21" x14ac:dyDescent="0.25">
      <c r="A19" s="24" t="s">
        <v>214</v>
      </c>
      <c r="B19" s="24" t="s">
        <v>227</v>
      </c>
      <c r="C19" s="24" t="s">
        <v>158</v>
      </c>
      <c r="D19" s="24" t="s">
        <v>158</v>
      </c>
      <c r="E19" s="24" t="s">
        <v>216</v>
      </c>
      <c r="F19" s="25">
        <v>3422</v>
      </c>
      <c r="G19" s="25">
        <v>3681</v>
      </c>
      <c r="H19" s="25">
        <v>3904</v>
      </c>
      <c r="I19" s="25">
        <v>4274</v>
      </c>
      <c r="J19" s="25">
        <v>4984</v>
      </c>
      <c r="K19" s="25">
        <v>5490</v>
      </c>
      <c r="L19" s="25">
        <v>5776</v>
      </c>
      <c r="M19" s="25">
        <v>6015</v>
      </c>
      <c r="N19" s="25">
        <v>6186</v>
      </c>
      <c r="O19" s="25">
        <v>6571</v>
      </c>
      <c r="P19" s="25">
        <v>7138</v>
      </c>
      <c r="Q19" s="25">
        <v>7802</v>
      </c>
      <c r="R19" s="25">
        <v>8088</v>
      </c>
      <c r="S19" s="25">
        <v>8335</v>
      </c>
      <c r="T19" s="25">
        <v>9287</v>
      </c>
      <c r="U19" s="25">
        <v>9355</v>
      </c>
    </row>
    <row r="20" spans="1:21" x14ac:dyDescent="0.25">
      <c r="A20" s="24" t="s">
        <v>214</v>
      </c>
      <c r="B20" s="24" t="s">
        <v>227</v>
      </c>
      <c r="C20" s="24" t="s">
        <v>163</v>
      </c>
      <c r="D20" s="24" t="s">
        <v>229</v>
      </c>
      <c r="E20" s="24" t="s">
        <v>216</v>
      </c>
      <c r="F20" s="25">
        <v>4254</v>
      </c>
      <c r="G20" s="25">
        <v>4876</v>
      </c>
      <c r="H20" s="25">
        <v>5439</v>
      </c>
      <c r="I20" s="25">
        <v>6116</v>
      </c>
      <c r="J20" s="25">
        <v>6346</v>
      </c>
      <c r="K20" s="25">
        <v>6756</v>
      </c>
      <c r="L20" s="25">
        <v>6801</v>
      </c>
      <c r="M20" s="25">
        <v>6937</v>
      </c>
      <c r="N20" s="25">
        <v>7253</v>
      </c>
      <c r="O20" s="25">
        <v>7713</v>
      </c>
      <c r="P20" s="25">
        <v>8262</v>
      </c>
      <c r="Q20" s="25">
        <v>9183</v>
      </c>
      <c r="R20" s="25">
        <v>9599</v>
      </c>
      <c r="S20" s="25">
        <v>9628</v>
      </c>
      <c r="T20" s="25">
        <v>9634</v>
      </c>
      <c r="U20" s="25">
        <v>9449</v>
      </c>
    </row>
    <row r="21" spans="1:21" x14ac:dyDescent="0.25">
      <c r="A21" s="24" t="s">
        <v>214</v>
      </c>
      <c r="B21" s="24" t="s">
        <v>227</v>
      </c>
      <c r="C21" s="24" t="s">
        <v>163</v>
      </c>
      <c r="D21" s="24" t="s">
        <v>159</v>
      </c>
      <c r="E21" s="24" t="s">
        <v>216</v>
      </c>
      <c r="F21" s="25">
        <v>1176</v>
      </c>
      <c r="G21" s="25">
        <v>1348</v>
      </c>
      <c r="H21" s="25">
        <v>1621</v>
      </c>
      <c r="I21" s="25">
        <v>1829</v>
      </c>
      <c r="J21" s="25">
        <v>2066</v>
      </c>
      <c r="K21" s="25">
        <v>2330</v>
      </c>
      <c r="L21" s="25">
        <v>2658</v>
      </c>
      <c r="M21" s="25">
        <v>2793</v>
      </c>
      <c r="N21" s="25">
        <v>3053</v>
      </c>
      <c r="O21" s="25">
        <v>3276</v>
      </c>
      <c r="P21" s="25">
        <v>3602</v>
      </c>
      <c r="Q21" s="25">
        <v>3943</v>
      </c>
      <c r="R21" s="25">
        <v>4138</v>
      </c>
      <c r="S21" s="25">
        <v>4336</v>
      </c>
      <c r="T21" s="25">
        <v>4275</v>
      </c>
      <c r="U21" s="25">
        <v>4091</v>
      </c>
    </row>
    <row r="22" spans="1:21" x14ac:dyDescent="0.25">
      <c r="A22" s="24" t="s">
        <v>214</v>
      </c>
      <c r="B22" s="24" t="s">
        <v>227</v>
      </c>
      <c r="C22" s="24" t="s">
        <v>163</v>
      </c>
      <c r="D22" s="24" t="s">
        <v>230</v>
      </c>
      <c r="E22" s="24" t="s">
        <v>216</v>
      </c>
      <c r="F22" s="25">
        <v>799</v>
      </c>
      <c r="G22" s="25">
        <v>920</v>
      </c>
      <c r="H22" s="25">
        <v>1030</v>
      </c>
      <c r="I22" s="25">
        <v>1166</v>
      </c>
      <c r="J22" s="25">
        <v>1123</v>
      </c>
      <c r="K22" s="25">
        <v>1141</v>
      </c>
      <c r="L22" s="25">
        <v>1133</v>
      </c>
      <c r="M22" s="25">
        <v>1143</v>
      </c>
      <c r="N22" s="25">
        <v>1252</v>
      </c>
      <c r="O22" s="25">
        <v>1378</v>
      </c>
      <c r="P22" s="25">
        <v>1441</v>
      </c>
      <c r="Q22" s="25">
        <v>1819</v>
      </c>
      <c r="R22" s="25">
        <v>1933</v>
      </c>
      <c r="S22" s="25">
        <v>1915</v>
      </c>
      <c r="T22" s="25">
        <v>2020</v>
      </c>
      <c r="U22" s="25">
        <v>2034</v>
      </c>
    </row>
    <row r="23" spans="1:21" x14ac:dyDescent="0.25">
      <c r="A23" s="24" t="s">
        <v>214</v>
      </c>
      <c r="B23" s="24" t="s">
        <v>227</v>
      </c>
      <c r="C23" s="24" t="s">
        <v>163</v>
      </c>
      <c r="D23" s="24" t="s">
        <v>161</v>
      </c>
      <c r="E23" s="24" t="s">
        <v>216</v>
      </c>
      <c r="F23" s="25">
        <v>758</v>
      </c>
      <c r="G23" s="25">
        <v>966</v>
      </c>
      <c r="H23" s="25">
        <v>1061</v>
      </c>
      <c r="I23" s="25">
        <v>1238</v>
      </c>
      <c r="J23" s="25">
        <v>1170</v>
      </c>
      <c r="K23" s="25">
        <v>1058</v>
      </c>
      <c r="L23" s="25">
        <v>761</v>
      </c>
      <c r="M23" s="25">
        <v>665</v>
      </c>
      <c r="N23" s="25">
        <v>571</v>
      </c>
      <c r="O23" s="25">
        <v>535</v>
      </c>
      <c r="P23" s="25">
        <v>541</v>
      </c>
      <c r="Q23" s="25">
        <v>576</v>
      </c>
      <c r="R23" s="25">
        <v>549</v>
      </c>
      <c r="S23" s="25">
        <v>481</v>
      </c>
      <c r="T23" s="25">
        <v>475</v>
      </c>
      <c r="U23" s="25">
        <v>473</v>
      </c>
    </row>
    <row r="24" spans="1:21" x14ac:dyDescent="0.25">
      <c r="A24" s="24" t="s">
        <v>214</v>
      </c>
      <c r="B24" s="24" t="s">
        <v>227</v>
      </c>
      <c r="C24" s="24" t="s">
        <v>163</v>
      </c>
      <c r="D24" s="24" t="s">
        <v>162</v>
      </c>
      <c r="E24" s="24" t="s">
        <v>216</v>
      </c>
      <c r="F24" s="25">
        <v>725</v>
      </c>
      <c r="G24" s="25">
        <v>780</v>
      </c>
      <c r="H24" s="25">
        <v>815</v>
      </c>
      <c r="I24" s="25">
        <v>895</v>
      </c>
      <c r="J24" s="25">
        <v>924</v>
      </c>
      <c r="K24" s="25">
        <v>1061</v>
      </c>
      <c r="L24" s="25">
        <v>986</v>
      </c>
      <c r="M24" s="25">
        <v>1011</v>
      </c>
      <c r="N24" s="25">
        <v>996</v>
      </c>
      <c r="O24" s="25">
        <v>1070</v>
      </c>
      <c r="P24" s="25">
        <v>1101</v>
      </c>
      <c r="Q24" s="25">
        <v>1168</v>
      </c>
      <c r="R24" s="25">
        <v>1221</v>
      </c>
      <c r="S24" s="25">
        <v>1118</v>
      </c>
      <c r="T24" s="25">
        <v>1010</v>
      </c>
      <c r="U24" s="25">
        <v>955</v>
      </c>
    </row>
    <row r="25" spans="1:21" x14ac:dyDescent="0.25">
      <c r="A25" s="24" t="s">
        <v>214</v>
      </c>
      <c r="B25" s="24" t="s">
        <v>227</v>
      </c>
      <c r="C25" s="24" t="s">
        <v>163</v>
      </c>
      <c r="D25" s="24" t="s">
        <v>231</v>
      </c>
      <c r="E25" s="24" t="s">
        <v>216</v>
      </c>
      <c r="F25" s="25">
        <v>796</v>
      </c>
      <c r="G25" s="25">
        <v>862</v>
      </c>
      <c r="H25" s="25">
        <v>912</v>
      </c>
      <c r="I25" s="25">
        <v>988</v>
      </c>
      <c r="J25" s="25">
        <v>1063</v>
      </c>
      <c r="K25" s="25">
        <v>1166</v>
      </c>
      <c r="L25" s="25">
        <v>1263</v>
      </c>
      <c r="M25" s="25">
        <v>1325</v>
      </c>
      <c r="N25" s="25">
        <v>1381</v>
      </c>
      <c r="O25" s="25">
        <v>1454</v>
      </c>
      <c r="P25" s="25">
        <v>1577</v>
      </c>
      <c r="Q25" s="25">
        <v>1677</v>
      </c>
      <c r="R25" s="25">
        <v>1758</v>
      </c>
      <c r="S25" s="25">
        <v>1778</v>
      </c>
      <c r="T25" s="25">
        <v>1855</v>
      </c>
      <c r="U25" s="25">
        <v>1897</v>
      </c>
    </row>
    <row r="26" spans="1:21" x14ac:dyDescent="0.25">
      <c r="A26" s="24" t="s">
        <v>214</v>
      </c>
      <c r="B26" s="24" t="s">
        <v>232</v>
      </c>
      <c r="C26" s="24" t="s">
        <v>232</v>
      </c>
      <c r="D26" s="24" t="s">
        <v>232</v>
      </c>
      <c r="E26" s="24" t="s">
        <v>216</v>
      </c>
      <c r="F26" s="25">
        <v>1816</v>
      </c>
      <c r="G26" s="25">
        <v>1943</v>
      </c>
      <c r="H26" s="25">
        <v>2039</v>
      </c>
      <c r="I26" s="25">
        <v>2195</v>
      </c>
      <c r="J26" s="25">
        <v>2320</v>
      </c>
      <c r="K26" s="25">
        <v>2443</v>
      </c>
      <c r="L26" s="25">
        <v>2613</v>
      </c>
      <c r="M26" s="25">
        <v>2783</v>
      </c>
      <c r="N26" s="25">
        <v>3007</v>
      </c>
      <c r="O26" s="25">
        <v>3074</v>
      </c>
      <c r="P26" s="25">
        <v>3026</v>
      </c>
      <c r="Q26" s="25">
        <v>3001</v>
      </c>
      <c r="R26" s="25">
        <v>3016</v>
      </c>
      <c r="S26" s="25">
        <v>3202</v>
      </c>
      <c r="T26" s="25">
        <v>3210</v>
      </c>
      <c r="U26" s="25">
        <v>3278</v>
      </c>
    </row>
    <row r="27" spans="1:21" x14ac:dyDescent="0.25">
      <c r="A27" s="24" t="s">
        <v>233</v>
      </c>
      <c r="B27" s="24" t="s">
        <v>215</v>
      </c>
      <c r="C27" s="24" t="s">
        <v>215</v>
      </c>
      <c r="D27" s="24" t="s">
        <v>215</v>
      </c>
      <c r="E27" s="24" t="s">
        <v>216</v>
      </c>
      <c r="F27" s="25">
        <v>40678</v>
      </c>
      <c r="G27" s="25">
        <v>42088</v>
      </c>
      <c r="H27" s="25">
        <v>43534</v>
      </c>
      <c r="I27" s="25">
        <v>45821</v>
      </c>
      <c r="J27" s="25">
        <v>47945</v>
      </c>
      <c r="K27" s="25">
        <v>50275</v>
      </c>
      <c r="L27" s="25">
        <v>51839</v>
      </c>
      <c r="M27" s="25">
        <v>53351</v>
      </c>
      <c r="N27" s="25">
        <v>55137</v>
      </c>
      <c r="O27" s="25">
        <v>57420</v>
      </c>
      <c r="P27" s="25">
        <v>59981</v>
      </c>
      <c r="Q27" s="25">
        <v>63025</v>
      </c>
      <c r="R27" s="25">
        <v>64925</v>
      </c>
      <c r="S27" s="25">
        <v>67120</v>
      </c>
      <c r="T27" s="25">
        <v>67565</v>
      </c>
      <c r="U27" s="25" t="s">
        <v>234</v>
      </c>
    </row>
    <row r="28" spans="1:21" x14ac:dyDescent="0.25">
      <c r="A28" s="24" t="s">
        <v>233</v>
      </c>
      <c r="B28" s="24" t="s">
        <v>217</v>
      </c>
      <c r="C28" s="24" t="s">
        <v>218</v>
      </c>
      <c r="D28" s="24" t="s">
        <v>218</v>
      </c>
      <c r="E28" s="24" t="s">
        <v>216</v>
      </c>
      <c r="F28" s="25">
        <v>23474</v>
      </c>
      <c r="G28" s="25">
        <v>24076</v>
      </c>
      <c r="H28" s="25">
        <v>24715</v>
      </c>
      <c r="I28" s="25">
        <v>25664</v>
      </c>
      <c r="J28" s="25">
        <v>26987</v>
      </c>
      <c r="K28" s="25">
        <v>28182</v>
      </c>
      <c r="L28" s="25">
        <v>29564</v>
      </c>
      <c r="M28" s="25">
        <v>30542</v>
      </c>
      <c r="N28" s="25">
        <v>31474</v>
      </c>
      <c r="O28" s="25">
        <v>33154</v>
      </c>
      <c r="P28" s="25">
        <v>35205</v>
      </c>
      <c r="Q28" s="25">
        <v>36987</v>
      </c>
      <c r="R28" s="25">
        <v>38507</v>
      </c>
      <c r="S28" s="25">
        <v>40050</v>
      </c>
      <c r="T28" s="25">
        <v>40342</v>
      </c>
      <c r="U28" s="25" t="s">
        <v>234</v>
      </c>
    </row>
    <row r="29" spans="1:21" x14ac:dyDescent="0.25">
      <c r="A29" s="24" t="s">
        <v>233</v>
      </c>
      <c r="B29" s="24" t="s">
        <v>217</v>
      </c>
      <c r="C29" s="24" t="s">
        <v>219</v>
      </c>
      <c r="D29" s="24" t="s">
        <v>219</v>
      </c>
      <c r="E29" s="24" t="s">
        <v>216</v>
      </c>
      <c r="F29" s="25">
        <v>9892</v>
      </c>
      <c r="G29" s="25">
        <v>9908</v>
      </c>
      <c r="H29" s="25">
        <v>9932</v>
      </c>
      <c r="I29" s="25">
        <v>10205</v>
      </c>
      <c r="J29" s="25">
        <v>10758</v>
      </c>
      <c r="K29" s="25">
        <v>11200</v>
      </c>
      <c r="L29" s="25">
        <v>11922</v>
      </c>
      <c r="M29" s="25">
        <v>12478</v>
      </c>
      <c r="N29" s="25">
        <v>12883</v>
      </c>
      <c r="O29" s="25">
        <v>13442</v>
      </c>
      <c r="P29" s="25">
        <v>14159</v>
      </c>
      <c r="Q29" s="25">
        <v>15074</v>
      </c>
      <c r="R29" s="25">
        <v>15787</v>
      </c>
      <c r="S29" s="25">
        <v>16526</v>
      </c>
      <c r="T29" s="25">
        <v>16986</v>
      </c>
      <c r="U29" s="25" t="s">
        <v>234</v>
      </c>
    </row>
    <row r="30" spans="1:21" x14ac:dyDescent="0.25">
      <c r="A30" s="24" t="s">
        <v>233</v>
      </c>
      <c r="B30" s="24" t="s">
        <v>217</v>
      </c>
      <c r="C30" s="24" t="s">
        <v>220</v>
      </c>
      <c r="D30" s="24" t="s">
        <v>220</v>
      </c>
      <c r="E30" s="24" t="s">
        <v>216</v>
      </c>
      <c r="F30" s="25">
        <v>2262</v>
      </c>
      <c r="G30" s="25">
        <v>2309</v>
      </c>
      <c r="H30" s="25">
        <v>2469</v>
      </c>
      <c r="I30" s="25">
        <v>2563</v>
      </c>
      <c r="J30" s="25">
        <v>2755</v>
      </c>
      <c r="K30" s="25">
        <v>3098</v>
      </c>
      <c r="L30" s="25">
        <v>3403</v>
      </c>
      <c r="M30" s="25">
        <v>3600</v>
      </c>
      <c r="N30" s="25">
        <v>3869</v>
      </c>
      <c r="O30" s="25">
        <v>4149</v>
      </c>
      <c r="P30" s="25">
        <v>4427</v>
      </c>
      <c r="Q30" s="25">
        <v>4767</v>
      </c>
      <c r="R30" s="25">
        <v>4988</v>
      </c>
      <c r="S30" s="25">
        <v>5236</v>
      </c>
      <c r="T30" s="25">
        <v>5167</v>
      </c>
      <c r="U30" s="25" t="s">
        <v>234</v>
      </c>
    </row>
    <row r="31" spans="1:21" x14ac:dyDescent="0.25">
      <c r="A31" s="24" t="s">
        <v>233</v>
      </c>
      <c r="B31" s="24" t="s">
        <v>217</v>
      </c>
      <c r="C31" s="24" t="s">
        <v>148</v>
      </c>
      <c r="D31" s="24" t="s">
        <v>148</v>
      </c>
      <c r="E31" s="24" t="s">
        <v>216</v>
      </c>
      <c r="F31" s="25">
        <v>1318</v>
      </c>
      <c r="G31" s="25">
        <v>1334</v>
      </c>
      <c r="H31" s="25">
        <v>1394</v>
      </c>
      <c r="I31" s="25">
        <v>1378</v>
      </c>
      <c r="J31" s="25">
        <v>1441</v>
      </c>
      <c r="K31" s="25">
        <v>1457</v>
      </c>
      <c r="L31" s="25">
        <v>1463</v>
      </c>
      <c r="M31" s="25">
        <v>1460</v>
      </c>
      <c r="N31" s="25">
        <v>1472</v>
      </c>
      <c r="O31" s="25">
        <v>1561</v>
      </c>
      <c r="P31" s="25">
        <v>1600</v>
      </c>
      <c r="Q31" s="25">
        <v>1620</v>
      </c>
      <c r="R31" s="25">
        <v>1600</v>
      </c>
      <c r="S31" s="25">
        <v>1646</v>
      </c>
      <c r="T31" s="25">
        <v>1674</v>
      </c>
      <c r="U31" s="25" t="s">
        <v>234</v>
      </c>
    </row>
    <row r="32" spans="1:21" x14ac:dyDescent="0.25">
      <c r="A32" s="24" t="s">
        <v>233</v>
      </c>
      <c r="B32" s="24" t="s">
        <v>217</v>
      </c>
      <c r="C32" s="24" t="s">
        <v>149</v>
      </c>
      <c r="D32" s="24" t="s">
        <v>149</v>
      </c>
      <c r="E32" s="24" t="s">
        <v>216</v>
      </c>
      <c r="F32" s="25">
        <v>1190</v>
      </c>
      <c r="G32" s="25">
        <v>1225</v>
      </c>
      <c r="H32" s="25">
        <v>1269</v>
      </c>
      <c r="I32" s="25">
        <v>1321</v>
      </c>
      <c r="J32" s="25">
        <v>1419</v>
      </c>
      <c r="K32" s="25">
        <v>1493</v>
      </c>
      <c r="L32" s="25">
        <v>1538</v>
      </c>
      <c r="M32" s="25">
        <v>1498</v>
      </c>
      <c r="N32" s="25">
        <v>1534</v>
      </c>
      <c r="O32" s="25">
        <v>1623</v>
      </c>
      <c r="P32" s="25">
        <v>1739</v>
      </c>
      <c r="Q32" s="25">
        <v>1802</v>
      </c>
      <c r="R32" s="25">
        <v>1861</v>
      </c>
      <c r="S32" s="25">
        <v>1897</v>
      </c>
      <c r="T32" s="25">
        <v>1861</v>
      </c>
      <c r="U32" s="25" t="s">
        <v>234</v>
      </c>
    </row>
    <row r="33" spans="1:21" x14ac:dyDescent="0.25">
      <c r="A33" s="24" t="s">
        <v>233</v>
      </c>
      <c r="B33" s="24" t="s">
        <v>217</v>
      </c>
      <c r="C33" s="24" t="s">
        <v>221</v>
      </c>
      <c r="D33" s="24" t="s">
        <v>221</v>
      </c>
      <c r="E33" s="24" t="s">
        <v>216</v>
      </c>
      <c r="F33" s="25">
        <v>778</v>
      </c>
      <c r="G33" s="25">
        <v>807</v>
      </c>
      <c r="H33" s="25">
        <v>817</v>
      </c>
      <c r="I33" s="25">
        <v>813</v>
      </c>
      <c r="J33" s="25">
        <v>820</v>
      </c>
      <c r="K33" s="25">
        <v>845</v>
      </c>
      <c r="L33" s="25">
        <v>849</v>
      </c>
      <c r="M33" s="25">
        <v>834</v>
      </c>
      <c r="N33" s="25">
        <v>881</v>
      </c>
      <c r="O33" s="25">
        <v>944</v>
      </c>
      <c r="P33" s="25">
        <v>977</v>
      </c>
      <c r="Q33" s="25">
        <v>1016</v>
      </c>
      <c r="R33" s="25">
        <v>1051</v>
      </c>
      <c r="S33" s="25">
        <v>1108</v>
      </c>
      <c r="T33" s="25">
        <v>1119</v>
      </c>
      <c r="U33" s="25" t="s">
        <v>234</v>
      </c>
    </row>
    <row r="34" spans="1:21" x14ac:dyDescent="0.25">
      <c r="A34" s="24" t="s">
        <v>233</v>
      </c>
      <c r="B34" s="24" t="s">
        <v>217</v>
      </c>
      <c r="C34" s="24" t="s">
        <v>156</v>
      </c>
      <c r="D34" s="24" t="s">
        <v>156</v>
      </c>
      <c r="E34" s="24" t="s">
        <v>216</v>
      </c>
      <c r="F34" s="25">
        <v>8034</v>
      </c>
      <c r="G34" s="25">
        <v>8494</v>
      </c>
      <c r="H34" s="25">
        <v>8834</v>
      </c>
      <c r="I34" s="25">
        <v>9385</v>
      </c>
      <c r="J34" s="25">
        <v>9794</v>
      </c>
      <c r="K34" s="25">
        <v>10088</v>
      </c>
      <c r="L34" s="25">
        <v>10388</v>
      </c>
      <c r="M34" s="25">
        <v>10671</v>
      </c>
      <c r="N34" s="25">
        <v>10836</v>
      </c>
      <c r="O34" s="25">
        <v>11436</v>
      </c>
      <c r="P34" s="25">
        <v>12303</v>
      </c>
      <c r="Q34" s="25">
        <v>12708</v>
      </c>
      <c r="R34" s="25">
        <v>13220</v>
      </c>
      <c r="S34" s="25">
        <v>13638</v>
      </c>
      <c r="T34" s="25">
        <v>13535</v>
      </c>
      <c r="U34" s="25" t="s">
        <v>234</v>
      </c>
    </row>
    <row r="35" spans="1:21" x14ac:dyDescent="0.25">
      <c r="A35" s="24" t="s">
        <v>233</v>
      </c>
      <c r="B35" s="24" t="s">
        <v>227</v>
      </c>
      <c r="C35" s="24" t="s">
        <v>228</v>
      </c>
      <c r="D35" s="24" t="s">
        <v>228</v>
      </c>
      <c r="E35" s="24" t="s">
        <v>216</v>
      </c>
      <c r="F35" s="25">
        <v>15388</v>
      </c>
      <c r="G35" s="25">
        <v>16111</v>
      </c>
      <c r="H35" s="25">
        <v>16875</v>
      </c>
      <c r="I35" s="25">
        <v>18148</v>
      </c>
      <c r="J35" s="25">
        <v>18902</v>
      </c>
      <c r="K35" s="25">
        <v>19973</v>
      </c>
      <c r="L35" s="25">
        <v>20034</v>
      </c>
      <c r="M35" s="25">
        <v>20463</v>
      </c>
      <c r="N35" s="25">
        <v>21154</v>
      </c>
      <c r="O35" s="25">
        <v>21743</v>
      </c>
      <c r="P35" s="25">
        <v>22352</v>
      </c>
      <c r="Q35" s="25">
        <v>23662</v>
      </c>
      <c r="R35" s="25">
        <v>24062</v>
      </c>
      <c r="S35" s="25">
        <v>24624</v>
      </c>
      <c r="T35" s="25">
        <v>24846</v>
      </c>
      <c r="U35" s="25" t="s">
        <v>234</v>
      </c>
    </row>
    <row r="36" spans="1:21" x14ac:dyDescent="0.25">
      <c r="A36" s="24" t="s">
        <v>233</v>
      </c>
      <c r="B36" s="24" t="s">
        <v>227</v>
      </c>
      <c r="C36" s="24" t="s">
        <v>157</v>
      </c>
      <c r="D36" s="24" t="s">
        <v>157</v>
      </c>
      <c r="E36" s="24" t="s">
        <v>216</v>
      </c>
      <c r="F36" s="25">
        <v>7711</v>
      </c>
      <c r="G36" s="25">
        <v>7714</v>
      </c>
      <c r="H36" s="25">
        <v>8040</v>
      </c>
      <c r="I36" s="25">
        <v>8585</v>
      </c>
      <c r="J36" s="25">
        <v>9050</v>
      </c>
      <c r="K36" s="25">
        <v>9650</v>
      </c>
      <c r="L36" s="25">
        <v>9885</v>
      </c>
      <c r="M36" s="25">
        <v>10178</v>
      </c>
      <c r="N36" s="25">
        <v>10750</v>
      </c>
      <c r="O36" s="25">
        <v>10928</v>
      </c>
      <c r="P36" s="25">
        <v>11108</v>
      </c>
      <c r="Q36" s="25">
        <v>11623</v>
      </c>
      <c r="R36" s="25">
        <v>11752</v>
      </c>
      <c r="S36" s="25">
        <v>12127</v>
      </c>
      <c r="T36" s="25">
        <v>12275</v>
      </c>
      <c r="U36" s="25" t="s">
        <v>234</v>
      </c>
    </row>
    <row r="37" spans="1:21" x14ac:dyDescent="0.25">
      <c r="A37" s="24" t="s">
        <v>233</v>
      </c>
      <c r="B37" s="24" t="s">
        <v>227</v>
      </c>
      <c r="C37" s="24" t="s">
        <v>158</v>
      </c>
      <c r="D37" s="24" t="s">
        <v>158</v>
      </c>
      <c r="E37" s="24" t="s">
        <v>216</v>
      </c>
      <c r="F37" s="25">
        <v>3422</v>
      </c>
      <c r="G37" s="25">
        <v>3655</v>
      </c>
      <c r="H37" s="25">
        <v>3734</v>
      </c>
      <c r="I37" s="25">
        <v>3989</v>
      </c>
      <c r="J37" s="25">
        <v>4357</v>
      </c>
      <c r="K37" s="25">
        <v>4692</v>
      </c>
      <c r="L37" s="25">
        <v>4825</v>
      </c>
      <c r="M37" s="25">
        <v>4959</v>
      </c>
      <c r="N37" s="25">
        <v>5137</v>
      </c>
      <c r="O37" s="25">
        <v>5276</v>
      </c>
      <c r="P37" s="25">
        <v>5638</v>
      </c>
      <c r="Q37" s="25">
        <v>5970</v>
      </c>
      <c r="R37" s="25">
        <v>6068</v>
      </c>
      <c r="S37" s="25">
        <v>6422</v>
      </c>
      <c r="T37" s="25">
        <v>6693</v>
      </c>
      <c r="U37" s="25" t="s">
        <v>234</v>
      </c>
    </row>
    <row r="38" spans="1:21" x14ac:dyDescent="0.25">
      <c r="A38" s="24" t="s">
        <v>233</v>
      </c>
      <c r="B38" s="24" t="s">
        <v>227</v>
      </c>
      <c r="C38" s="24" t="s">
        <v>163</v>
      </c>
      <c r="D38" s="24" t="s">
        <v>163</v>
      </c>
      <c r="E38" s="24" t="s">
        <v>216</v>
      </c>
      <c r="F38" s="25">
        <v>4254</v>
      </c>
      <c r="G38" s="25">
        <v>4741</v>
      </c>
      <c r="H38" s="25">
        <v>5102</v>
      </c>
      <c r="I38" s="25">
        <v>5574</v>
      </c>
      <c r="J38" s="25">
        <v>5496</v>
      </c>
      <c r="K38" s="25">
        <v>5631</v>
      </c>
      <c r="L38" s="25">
        <v>5324</v>
      </c>
      <c r="M38" s="25">
        <v>5326</v>
      </c>
      <c r="N38" s="25">
        <v>5267</v>
      </c>
      <c r="O38" s="25">
        <v>5538</v>
      </c>
      <c r="P38" s="25">
        <v>5606</v>
      </c>
      <c r="Q38" s="25">
        <v>6070</v>
      </c>
      <c r="R38" s="25">
        <v>6243</v>
      </c>
      <c r="S38" s="25">
        <v>6075</v>
      </c>
      <c r="T38" s="25">
        <v>5878</v>
      </c>
      <c r="U38" s="25" t="s">
        <v>234</v>
      </c>
    </row>
    <row r="39" spans="1:21" x14ac:dyDescent="0.25">
      <c r="A39" s="24" t="s">
        <v>233</v>
      </c>
      <c r="B39" s="24" t="s">
        <v>232</v>
      </c>
      <c r="C39" s="24" t="s">
        <v>232</v>
      </c>
      <c r="D39" s="24" t="s">
        <v>232</v>
      </c>
      <c r="E39" s="24" t="s">
        <v>216</v>
      </c>
      <c r="F39" s="25">
        <v>1816</v>
      </c>
      <c r="G39" s="25">
        <v>1901</v>
      </c>
      <c r="H39" s="25">
        <v>1944</v>
      </c>
      <c r="I39" s="25">
        <v>2009</v>
      </c>
      <c r="J39" s="25">
        <v>2056</v>
      </c>
      <c r="K39" s="25">
        <v>2120</v>
      </c>
      <c r="L39" s="25">
        <v>2241</v>
      </c>
      <c r="M39" s="25">
        <v>2347</v>
      </c>
      <c r="N39" s="25">
        <v>2508</v>
      </c>
      <c r="O39" s="25">
        <v>2523</v>
      </c>
      <c r="P39" s="25">
        <v>2423</v>
      </c>
      <c r="Q39" s="25">
        <v>2375</v>
      </c>
      <c r="R39" s="25">
        <v>2357</v>
      </c>
      <c r="S39" s="25">
        <v>2446</v>
      </c>
      <c r="T39" s="25">
        <v>2392</v>
      </c>
      <c r="U39" s="25" t="s">
        <v>234</v>
      </c>
    </row>
    <row r="40" spans="1:21" x14ac:dyDescent="0.25">
      <c r="A40" s="24" t="s">
        <v>235</v>
      </c>
      <c r="B40" s="24" t="s">
        <v>236</v>
      </c>
      <c r="C40" s="24" t="s">
        <v>236</v>
      </c>
      <c r="D40" s="24" t="s">
        <v>236</v>
      </c>
      <c r="E40" s="24" t="s">
        <v>216</v>
      </c>
      <c r="F40" s="25">
        <v>40678</v>
      </c>
      <c r="G40" s="25">
        <v>43751</v>
      </c>
      <c r="H40" s="25">
        <v>46919</v>
      </c>
      <c r="I40" s="25">
        <v>52515</v>
      </c>
      <c r="J40" s="25">
        <v>58638</v>
      </c>
      <c r="K40" s="25">
        <v>63197</v>
      </c>
      <c r="L40" s="25">
        <v>65381</v>
      </c>
      <c r="M40" s="25">
        <v>67614</v>
      </c>
      <c r="N40" s="25">
        <v>70722</v>
      </c>
      <c r="O40" s="25">
        <v>74643</v>
      </c>
      <c r="P40" s="25">
        <v>79755</v>
      </c>
      <c r="Q40" s="25">
        <v>83884</v>
      </c>
      <c r="R40" s="25">
        <v>87342</v>
      </c>
      <c r="S40" s="25">
        <v>89330</v>
      </c>
      <c r="T40" s="25">
        <v>92773</v>
      </c>
      <c r="U40" s="25">
        <v>94228</v>
      </c>
    </row>
    <row r="41" spans="1:21" x14ac:dyDescent="0.25">
      <c r="A41" s="24" t="s">
        <v>235</v>
      </c>
      <c r="B41" s="24" t="s">
        <v>237</v>
      </c>
      <c r="C41" s="24" t="s">
        <v>237</v>
      </c>
      <c r="D41" s="24" t="s">
        <v>237</v>
      </c>
      <c r="E41" s="24" t="s">
        <v>216</v>
      </c>
      <c r="F41" s="25">
        <v>5504</v>
      </c>
      <c r="G41" s="25">
        <v>6108</v>
      </c>
      <c r="H41" s="25">
        <v>6585</v>
      </c>
      <c r="I41" s="25">
        <v>7409</v>
      </c>
      <c r="J41" s="25">
        <v>7833</v>
      </c>
      <c r="K41" s="25">
        <v>8148</v>
      </c>
      <c r="L41" s="25">
        <v>8148</v>
      </c>
      <c r="M41" s="25">
        <v>8119</v>
      </c>
      <c r="N41" s="25">
        <v>8206</v>
      </c>
      <c r="O41" s="25">
        <v>10724</v>
      </c>
      <c r="P41" s="25">
        <v>11328</v>
      </c>
      <c r="Q41" s="25">
        <v>12390</v>
      </c>
      <c r="R41" s="25">
        <v>12712</v>
      </c>
      <c r="S41" s="25">
        <v>12909</v>
      </c>
      <c r="T41" s="25">
        <v>12364</v>
      </c>
      <c r="U41" s="25">
        <v>11438</v>
      </c>
    </row>
    <row r="42" spans="1:21" x14ac:dyDescent="0.25">
      <c r="A42" s="24" t="s">
        <v>235</v>
      </c>
      <c r="B42" s="24" t="s">
        <v>238</v>
      </c>
      <c r="C42" s="24" t="s">
        <v>238</v>
      </c>
      <c r="D42" s="24" t="s">
        <v>238</v>
      </c>
      <c r="E42" s="24" t="s">
        <v>216</v>
      </c>
      <c r="F42" s="25">
        <v>11763</v>
      </c>
      <c r="G42" s="25">
        <v>12350</v>
      </c>
      <c r="H42" s="25">
        <v>13138</v>
      </c>
      <c r="I42" s="25">
        <v>14709</v>
      </c>
      <c r="J42" s="25">
        <v>16158</v>
      </c>
      <c r="K42" s="25">
        <v>17088</v>
      </c>
      <c r="L42" s="25">
        <v>17112</v>
      </c>
      <c r="M42" s="25">
        <v>17554</v>
      </c>
      <c r="N42" s="25">
        <v>26727</v>
      </c>
      <c r="O42" s="25">
        <v>27693</v>
      </c>
      <c r="P42" s="25">
        <v>32325</v>
      </c>
      <c r="Q42" s="25">
        <v>34143</v>
      </c>
      <c r="R42" s="25">
        <v>35553</v>
      </c>
      <c r="S42" s="25">
        <v>35871</v>
      </c>
      <c r="T42" s="25">
        <v>36931</v>
      </c>
      <c r="U42" s="25">
        <v>39735</v>
      </c>
    </row>
    <row r="43" spans="1:21" x14ac:dyDescent="0.25">
      <c r="A43" s="24" t="s">
        <v>235</v>
      </c>
      <c r="B43" s="24" t="s">
        <v>239</v>
      </c>
      <c r="C43" s="24" t="s">
        <v>239</v>
      </c>
      <c r="D43" s="24" t="s">
        <v>239</v>
      </c>
      <c r="E43" s="24" t="s">
        <v>216</v>
      </c>
      <c r="F43" s="25">
        <v>12732</v>
      </c>
      <c r="G43" s="25">
        <v>13569</v>
      </c>
      <c r="H43" s="25">
        <v>14580</v>
      </c>
      <c r="I43" s="25">
        <v>16255</v>
      </c>
      <c r="J43" s="25">
        <v>18566</v>
      </c>
      <c r="K43" s="25">
        <v>20332</v>
      </c>
      <c r="L43" s="25">
        <v>21106</v>
      </c>
      <c r="M43" s="25">
        <v>22052</v>
      </c>
      <c r="N43" s="25">
        <v>23177</v>
      </c>
      <c r="O43" s="25">
        <v>23007</v>
      </c>
      <c r="P43" s="25">
        <v>22169</v>
      </c>
      <c r="Q43" s="25">
        <v>23201</v>
      </c>
      <c r="R43" s="25">
        <v>24469</v>
      </c>
      <c r="S43" s="25">
        <v>25368</v>
      </c>
      <c r="T43" s="25">
        <v>27989</v>
      </c>
      <c r="U43" s="25">
        <v>27704</v>
      </c>
    </row>
    <row r="44" spans="1:21" x14ac:dyDescent="0.25">
      <c r="A44" s="24" t="s">
        <v>235</v>
      </c>
      <c r="B44" s="24" t="s">
        <v>240</v>
      </c>
      <c r="C44" s="24" t="s">
        <v>240</v>
      </c>
      <c r="D44" s="24" t="s">
        <v>240</v>
      </c>
      <c r="E44" s="24" t="s">
        <v>216</v>
      </c>
      <c r="F44" s="25">
        <v>4814</v>
      </c>
      <c r="G44" s="25">
        <v>5243</v>
      </c>
      <c r="H44" s="25">
        <v>5442</v>
      </c>
      <c r="I44" s="25">
        <v>6145</v>
      </c>
      <c r="J44" s="25">
        <v>7070</v>
      </c>
      <c r="K44" s="25">
        <v>7751</v>
      </c>
      <c r="L44" s="25">
        <v>8665</v>
      </c>
      <c r="M44" s="25">
        <v>9076</v>
      </c>
      <c r="N44" s="25">
        <v>2904</v>
      </c>
      <c r="O44" s="25">
        <v>3146</v>
      </c>
      <c r="P44" s="25">
        <v>3154</v>
      </c>
      <c r="Q44" s="25">
        <v>3384</v>
      </c>
      <c r="R44" s="25">
        <v>3407</v>
      </c>
      <c r="S44" s="25">
        <v>3736</v>
      </c>
      <c r="T44" s="25">
        <v>3854</v>
      </c>
      <c r="U44" s="25">
        <v>3870</v>
      </c>
    </row>
    <row r="45" spans="1:21" x14ac:dyDescent="0.25">
      <c r="A45" s="24" t="s">
        <v>235</v>
      </c>
      <c r="B45" s="24" t="s">
        <v>241</v>
      </c>
      <c r="C45" s="24" t="s">
        <v>241</v>
      </c>
      <c r="D45" s="24" t="s">
        <v>241</v>
      </c>
      <c r="E45" s="24" t="s">
        <v>216</v>
      </c>
      <c r="F45" s="25">
        <v>3454</v>
      </c>
      <c r="G45" s="25">
        <v>3807</v>
      </c>
      <c r="H45" s="25">
        <v>4213</v>
      </c>
      <c r="I45" s="25">
        <v>4649</v>
      </c>
      <c r="J45" s="25">
        <v>4983</v>
      </c>
      <c r="K45" s="25">
        <v>5513</v>
      </c>
      <c r="L45" s="25">
        <v>5849</v>
      </c>
      <c r="M45" s="25">
        <v>7241</v>
      </c>
      <c r="N45" s="25">
        <v>6896</v>
      </c>
      <c r="O45" s="25">
        <v>7237</v>
      </c>
      <c r="P45" s="25">
        <v>7913</v>
      </c>
      <c r="Q45" s="25">
        <v>7870</v>
      </c>
      <c r="R45" s="25">
        <v>8191</v>
      </c>
      <c r="S45" s="25">
        <v>8544</v>
      </c>
      <c r="T45" s="25">
        <v>8721</v>
      </c>
      <c r="U45" s="25">
        <v>8547</v>
      </c>
    </row>
    <row r="46" spans="1:21" x14ac:dyDescent="0.25">
      <c r="A46" s="24" t="s">
        <v>235</v>
      </c>
      <c r="B46" s="24" t="s">
        <v>242</v>
      </c>
      <c r="C46" s="24" t="s">
        <v>242</v>
      </c>
      <c r="D46" s="24" t="s">
        <v>242</v>
      </c>
      <c r="E46" s="24" t="s">
        <v>216</v>
      </c>
      <c r="F46" s="25">
        <v>2411</v>
      </c>
      <c r="G46" s="25">
        <v>2674</v>
      </c>
      <c r="H46" s="25">
        <v>2960</v>
      </c>
      <c r="I46" s="25">
        <v>3345</v>
      </c>
      <c r="J46" s="25">
        <v>4028</v>
      </c>
      <c r="K46" s="25">
        <v>4365</v>
      </c>
      <c r="L46" s="25">
        <v>4500</v>
      </c>
      <c r="M46" s="25">
        <v>3572</v>
      </c>
      <c r="N46" s="25">
        <v>2811</v>
      </c>
      <c r="O46" s="25">
        <v>2837</v>
      </c>
      <c r="P46" s="25">
        <v>2866</v>
      </c>
      <c r="Q46" s="25">
        <v>2896</v>
      </c>
      <c r="R46" s="25">
        <v>3010</v>
      </c>
      <c r="S46" s="25">
        <v>2903</v>
      </c>
      <c r="T46" s="25">
        <v>2914</v>
      </c>
      <c r="U46" s="25">
        <v>2934</v>
      </c>
    </row>
    <row r="47" spans="1:21" x14ac:dyDescent="0.25">
      <c r="A47" s="24" t="s">
        <v>243</v>
      </c>
      <c r="B47" s="24" t="s">
        <v>243</v>
      </c>
      <c r="C47" s="24" t="s">
        <v>243</v>
      </c>
      <c r="D47" s="24" t="s">
        <v>243</v>
      </c>
      <c r="E47" s="24" t="s">
        <v>244</v>
      </c>
      <c r="F47" s="25">
        <v>2590</v>
      </c>
      <c r="G47" s="25">
        <v>2767</v>
      </c>
      <c r="H47" s="25">
        <v>2946</v>
      </c>
      <c r="I47" s="25">
        <v>3273</v>
      </c>
      <c r="J47" s="25">
        <v>3631</v>
      </c>
      <c r="K47" s="25">
        <v>3895</v>
      </c>
      <c r="L47" s="25">
        <v>4016</v>
      </c>
      <c r="M47" s="25">
        <v>4143</v>
      </c>
      <c r="N47" s="25">
        <v>4327</v>
      </c>
      <c r="O47" s="25">
        <v>4556</v>
      </c>
      <c r="P47" s="25">
        <v>4850</v>
      </c>
      <c r="Q47" s="25">
        <v>5075</v>
      </c>
      <c r="R47" s="25">
        <v>5257</v>
      </c>
      <c r="S47" s="25">
        <v>5351</v>
      </c>
      <c r="T47" s="25">
        <v>5537</v>
      </c>
      <c r="U47" s="25">
        <v>5608</v>
      </c>
    </row>
    <row r="48" spans="1:21" x14ac:dyDescent="0.25">
      <c r="A48" s="24" t="s">
        <v>245</v>
      </c>
      <c r="B48" s="24" t="s">
        <v>245</v>
      </c>
      <c r="C48" s="24" t="s">
        <v>245</v>
      </c>
      <c r="D48" s="24" t="s">
        <v>245</v>
      </c>
      <c r="E48" s="24" t="s">
        <v>246</v>
      </c>
      <c r="F48" s="25">
        <v>11.2</v>
      </c>
      <c r="G48" s="25">
        <v>11.3</v>
      </c>
      <c r="H48" s="25">
        <v>11.2</v>
      </c>
      <c r="I48" s="25">
        <v>11.7</v>
      </c>
      <c r="J48" s="25">
        <v>12.6</v>
      </c>
      <c r="K48" s="25">
        <v>13.3</v>
      </c>
      <c r="L48" s="25">
        <v>13.3</v>
      </c>
      <c r="M48" s="25">
        <v>13.2</v>
      </c>
      <c r="N48" s="25">
        <v>13.1</v>
      </c>
      <c r="O48" s="25">
        <v>13.1</v>
      </c>
      <c r="P48" s="25">
        <v>13.4</v>
      </c>
      <c r="Q48" s="25">
        <v>14.6</v>
      </c>
      <c r="R48" s="25">
        <v>14.9</v>
      </c>
      <c r="S48" s="25">
        <v>14.9</v>
      </c>
      <c r="T48" s="25">
        <v>15.5</v>
      </c>
      <c r="U48" s="25">
        <v>15.6</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2"/>
  <sheetViews>
    <sheetView topLeftCell="A7" workbookViewId="0">
      <selection activeCell="M28" sqref="M28"/>
    </sheetView>
  </sheetViews>
  <sheetFormatPr defaultRowHeight="15" x14ac:dyDescent="0.25"/>
  <cols>
    <col min="1" max="16384" width="9.33203125" style="23"/>
  </cols>
  <sheetData>
    <row r="1" spans="1:1" x14ac:dyDescent="0.25">
      <c r="A1" s="22" t="s">
        <v>201</v>
      </c>
    </row>
    <row r="2" spans="1:1" x14ac:dyDescent="0.25">
      <c r="A2" s="25" t="s">
        <v>247</v>
      </c>
    </row>
    <row r="3" spans="1:1" x14ac:dyDescent="0.25">
      <c r="A3" s="25" t="s">
        <v>248</v>
      </c>
    </row>
    <row r="4" spans="1:1" x14ac:dyDescent="0.25">
      <c r="A4" s="25" t="s">
        <v>249</v>
      </c>
    </row>
    <row r="5" spans="1:1" x14ac:dyDescent="0.25">
      <c r="A5" s="25" t="s">
        <v>250</v>
      </c>
    </row>
    <row r="6" spans="1:1" x14ac:dyDescent="0.25">
      <c r="A6" s="25" t="s">
        <v>251</v>
      </c>
    </row>
    <row r="7" spans="1:1" x14ac:dyDescent="0.25">
      <c r="A7" s="25" t="s">
        <v>252</v>
      </c>
    </row>
    <row r="8" spans="1:1" x14ac:dyDescent="0.25">
      <c r="A8" s="25" t="s">
        <v>253</v>
      </c>
    </row>
    <row r="9" spans="1:1" x14ac:dyDescent="0.25">
      <c r="A9" s="25" t="s">
        <v>248</v>
      </c>
    </row>
    <row r="10" spans="1:1" x14ac:dyDescent="0.25">
      <c r="A10" s="25" t="s">
        <v>248</v>
      </c>
    </row>
    <row r="11" spans="1:1" x14ac:dyDescent="0.25">
      <c r="A11" s="25" t="s">
        <v>254</v>
      </c>
    </row>
    <row r="12" spans="1:1" x14ac:dyDescent="0.25">
      <c r="A12" s="25" t="s">
        <v>248</v>
      </c>
    </row>
    <row r="13" spans="1:1" x14ac:dyDescent="0.25">
      <c r="A13" s="25" t="s">
        <v>255</v>
      </c>
    </row>
    <row r="14" spans="1:1" x14ac:dyDescent="0.25">
      <c r="A14" s="25" t="s">
        <v>256</v>
      </c>
    </row>
    <row r="15" spans="1:1" x14ac:dyDescent="0.25">
      <c r="A15" s="25" t="s">
        <v>248</v>
      </c>
    </row>
    <row r="16" spans="1:1" x14ac:dyDescent="0.25">
      <c r="A16" s="25" t="s">
        <v>257</v>
      </c>
    </row>
    <row r="17" spans="1:1" x14ac:dyDescent="0.25">
      <c r="A17" s="25" t="s">
        <v>248</v>
      </c>
    </row>
    <row r="18" spans="1:1" x14ac:dyDescent="0.25">
      <c r="A18" s="25" t="s">
        <v>258</v>
      </c>
    </row>
    <row r="19" spans="1:1" x14ac:dyDescent="0.25">
      <c r="A19" s="25" t="s">
        <v>259</v>
      </c>
    </row>
    <row r="20" spans="1:1" x14ac:dyDescent="0.25">
      <c r="A20" s="25" t="s">
        <v>248</v>
      </c>
    </row>
    <row r="21" spans="1:1" x14ac:dyDescent="0.25">
      <c r="A21" s="25" t="s">
        <v>260</v>
      </c>
    </row>
    <row r="22" spans="1:1" x14ac:dyDescent="0.25">
      <c r="A22" s="25" t="s">
        <v>261</v>
      </c>
    </row>
    <row r="23" spans="1:1" x14ac:dyDescent="0.25">
      <c r="A23" s="25" t="s">
        <v>248</v>
      </c>
    </row>
    <row r="24" spans="1:1" x14ac:dyDescent="0.25">
      <c r="A24" s="25" t="s">
        <v>262</v>
      </c>
    </row>
    <row r="25" spans="1:1" x14ac:dyDescent="0.25">
      <c r="A25" s="25" t="s">
        <v>263</v>
      </c>
    </row>
    <row r="26" spans="1:1" x14ac:dyDescent="0.25">
      <c r="A26" s="25" t="s">
        <v>248</v>
      </c>
    </row>
    <row r="27" spans="1:1" x14ac:dyDescent="0.25">
      <c r="A27" s="25" t="s">
        <v>248</v>
      </c>
    </row>
    <row r="28" spans="1:1" x14ac:dyDescent="0.25">
      <c r="A28" s="25" t="s">
        <v>264</v>
      </c>
    </row>
    <row r="29" spans="1:1" x14ac:dyDescent="0.25">
      <c r="A29" s="25" t="s">
        <v>248</v>
      </c>
    </row>
    <row r="30" spans="1:1" x14ac:dyDescent="0.25">
      <c r="A30" s="25" t="s">
        <v>265</v>
      </c>
    </row>
    <row r="31" spans="1:1" x14ac:dyDescent="0.25">
      <c r="A31" s="25" t="s">
        <v>248</v>
      </c>
    </row>
    <row r="32" spans="1:1" x14ac:dyDescent="0.25">
      <c r="A32" s="25" t="s">
        <v>266</v>
      </c>
    </row>
    <row r="33" spans="1:1" x14ac:dyDescent="0.25">
      <c r="A33" s="25" t="s">
        <v>248</v>
      </c>
    </row>
    <row r="34" spans="1:1" x14ac:dyDescent="0.25">
      <c r="A34" s="25" t="s">
        <v>267</v>
      </c>
    </row>
    <row r="35" spans="1:1" x14ac:dyDescent="0.25">
      <c r="A35" s="25" t="s">
        <v>268</v>
      </c>
    </row>
    <row r="36" spans="1:1" x14ac:dyDescent="0.25">
      <c r="A36" s="25" t="s">
        <v>269</v>
      </c>
    </row>
    <row r="37" spans="1:1" x14ac:dyDescent="0.25">
      <c r="A37" s="25" t="s">
        <v>270</v>
      </c>
    </row>
    <row r="38" spans="1:1" x14ac:dyDescent="0.25">
      <c r="A38" s="25" t="s">
        <v>248</v>
      </c>
    </row>
    <row r="39" spans="1:1" x14ac:dyDescent="0.25">
      <c r="A39" s="25" t="s">
        <v>271</v>
      </c>
    </row>
    <row r="40" spans="1:1" x14ac:dyDescent="0.25">
      <c r="A40" s="25" t="s">
        <v>248</v>
      </c>
    </row>
    <row r="41" spans="1:1" x14ac:dyDescent="0.25">
      <c r="A41" s="25" t="s">
        <v>272</v>
      </c>
    </row>
    <row r="42" spans="1:1" x14ac:dyDescent="0.25">
      <c r="A42" s="25" t="s">
        <v>273</v>
      </c>
    </row>
    <row r="43" spans="1:1" x14ac:dyDescent="0.25">
      <c r="A43" s="25" t="s">
        <v>274</v>
      </c>
    </row>
    <row r="44" spans="1:1" x14ac:dyDescent="0.25">
      <c r="A44" s="25" t="s">
        <v>275</v>
      </c>
    </row>
    <row r="45" spans="1:1" x14ac:dyDescent="0.25">
      <c r="A45" s="25" t="s">
        <v>276</v>
      </c>
    </row>
    <row r="46" spans="1:1" x14ac:dyDescent="0.25">
      <c r="A46" s="25" t="s">
        <v>277</v>
      </c>
    </row>
    <row r="47" spans="1:1" x14ac:dyDescent="0.25">
      <c r="A47" s="25" t="s">
        <v>278</v>
      </c>
    </row>
    <row r="48" spans="1:1" x14ac:dyDescent="0.25">
      <c r="A48" s="25" t="s">
        <v>248</v>
      </c>
    </row>
    <row r="49" spans="1:2" x14ac:dyDescent="0.25">
      <c r="A49" s="25" t="s">
        <v>248</v>
      </c>
    </row>
    <row r="50" spans="1:2" x14ac:dyDescent="0.25">
      <c r="A50" s="25" t="s">
        <v>279</v>
      </c>
    </row>
    <row r="51" spans="1:2" x14ac:dyDescent="0.25">
      <c r="A51" s="25" t="s">
        <v>248</v>
      </c>
    </row>
    <row r="52" spans="1:2" x14ac:dyDescent="0.25">
      <c r="A52" s="25" t="s">
        <v>280</v>
      </c>
    </row>
    <row r="53" spans="1:2" x14ac:dyDescent="0.25">
      <c r="A53" s="25" t="s">
        <v>248</v>
      </c>
    </row>
    <row r="54" spans="1:2" x14ac:dyDescent="0.25">
      <c r="A54" s="25" t="s">
        <v>281</v>
      </c>
      <c r="B54" s="26" t="s">
        <v>282</v>
      </c>
    </row>
    <row r="55" spans="1:2" x14ac:dyDescent="0.25">
      <c r="A55" s="25" t="s">
        <v>248</v>
      </c>
    </row>
    <row r="56" spans="1:2" x14ac:dyDescent="0.25">
      <c r="A56" s="25" t="s">
        <v>283</v>
      </c>
      <c r="B56" s="26" t="s">
        <v>284</v>
      </c>
    </row>
    <row r="57" spans="1:2" x14ac:dyDescent="0.25">
      <c r="A57" s="25" t="s">
        <v>248</v>
      </c>
    </row>
    <row r="58" spans="1:2" x14ac:dyDescent="0.25">
      <c r="A58" s="25" t="s">
        <v>285</v>
      </c>
      <c r="B58" s="26" t="s">
        <v>286</v>
      </c>
    </row>
    <row r="59" spans="1:2" x14ac:dyDescent="0.25">
      <c r="A59" s="25" t="s">
        <v>248</v>
      </c>
    </row>
    <row r="60" spans="1:2" x14ac:dyDescent="0.25">
      <c r="A60" s="25" t="s">
        <v>287</v>
      </c>
      <c r="B60" s="26" t="s">
        <v>288</v>
      </c>
    </row>
    <row r="61" spans="1:2" x14ac:dyDescent="0.25">
      <c r="A61" s="25" t="s">
        <v>248</v>
      </c>
    </row>
    <row r="62" spans="1:2" x14ac:dyDescent="0.25">
      <c r="A62" s="25" t="s">
        <v>248</v>
      </c>
    </row>
    <row r="63" spans="1:2" x14ac:dyDescent="0.25">
      <c r="A63" s="25" t="s">
        <v>289</v>
      </c>
    </row>
    <row r="64" spans="1:2" x14ac:dyDescent="0.25">
      <c r="A64" s="25" t="s">
        <v>248</v>
      </c>
    </row>
    <row r="65" spans="1:2" x14ac:dyDescent="0.25">
      <c r="A65" s="25" t="s">
        <v>290</v>
      </c>
      <c r="B65" s="26" t="s">
        <v>291</v>
      </c>
    </row>
    <row r="66" spans="1:2" x14ac:dyDescent="0.25">
      <c r="A66" s="25" t="s">
        <v>248</v>
      </c>
    </row>
    <row r="67" spans="1:2" x14ac:dyDescent="0.25">
      <c r="A67" s="25" t="s">
        <v>248</v>
      </c>
    </row>
    <row r="68" spans="1:2" x14ac:dyDescent="0.25">
      <c r="A68" s="25" t="s">
        <v>292</v>
      </c>
    </row>
    <row r="69" spans="1:2" x14ac:dyDescent="0.25">
      <c r="A69" s="25" t="s">
        <v>248</v>
      </c>
    </row>
    <row r="70" spans="1:2" x14ac:dyDescent="0.25">
      <c r="A70" s="25" t="s">
        <v>293</v>
      </c>
      <c r="B70" s="26" t="s">
        <v>294</v>
      </c>
    </row>
    <row r="71" spans="1:2" x14ac:dyDescent="0.25">
      <c r="A71" s="25" t="s">
        <v>248</v>
      </c>
    </row>
    <row r="72" spans="1:2" x14ac:dyDescent="0.25">
      <c r="A72" s="25" t="s">
        <v>295</v>
      </c>
    </row>
    <row r="73" spans="1:2" x14ac:dyDescent="0.25">
      <c r="A73" s="25" t="s">
        <v>248</v>
      </c>
    </row>
    <row r="74" spans="1:2" x14ac:dyDescent="0.25">
      <c r="A74" s="25" t="s">
        <v>296</v>
      </c>
    </row>
    <row r="75" spans="1:2" x14ac:dyDescent="0.25">
      <c r="A75" s="25" t="s">
        <v>248</v>
      </c>
    </row>
    <row r="76" spans="1:2" x14ac:dyDescent="0.25">
      <c r="A76" s="24" t="s">
        <v>213</v>
      </c>
    </row>
    <row r="77" spans="1:2" x14ac:dyDescent="0.25">
      <c r="A77" s="25" t="s">
        <v>297</v>
      </c>
    </row>
    <row r="78" spans="1:2" x14ac:dyDescent="0.25">
      <c r="A78" s="24" t="s">
        <v>131</v>
      </c>
    </row>
    <row r="79" spans="1:2" x14ac:dyDescent="0.25">
      <c r="A79" s="25" t="s">
        <v>298</v>
      </c>
    </row>
    <row r="80" spans="1:2" x14ac:dyDescent="0.25">
      <c r="A80" s="24" t="s">
        <v>214</v>
      </c>
    </row>
    <row r="81" spans="1:1" x14ac:dyDescent="0.25">
      <c r="A81" s="25" t="s">
        <v>299</v>
      </c>
    </row>
    <row r="82" spans="1:1" x14ac:dyDescent="0.25">
      <c r="A82" s="25" t="s">
        <v>300</v>
      </c>
    </row>
    <row r="83" spans="1:1" x14ac:dyDescent="0.25">
      <c r="A83" s="24" t="s">
        <v>217</v>
      </c>
    </row>
    <row r="84" spans="1:1" x14ac:dyDescent="0.25">
      <c r="A84" s="25" t="s">
        <v>301</v>
      </c>
    </row>
    <row r="85" spans="1:1" x14ac:dyDescent="0.25">
      <c r="A85" s="24" t="s">
        <v>219</v>
      </c>
    </row>
    <row r="86" spans="1:1" x14ac:dyDescent="0.25">
      <c r="A86" s="25" t="s">
        <v>302</v>
      </c>
    </row>
    <row r="87" spans="1:1" x14ac:dyDescent="0.25">
      <c r="A87" s="24" t="s">
        <v>220</v>
      </c>
    </row>
    <row r="88" spans="1:1" x14ac:dyDescent="0.25">
      <c r="A88" s="25" t="s">
        <v>303</v>
      </c>
    </row>
    <row r="89" spans="1:1" x14ac:dyDescent="0.25">
      <c r="A89" s="24" t="s">
        <v>148</v>
      </c>
    </row>
    <row r="90" spans="1:1" x14ac:dyDescent="0.25">
      <c r="A90" s="25" t="s">
        <v>304</v>
      </c>
    </row>
    <row r="91" spans="1:1" x14ac:dyDescent="0.25">
      <c r="A91" s="24" t="s">
        <v>149</v>
      </c>
    </row>
    <row r="92" spans="1:1" x14ac:dyDescent="0.25">
      <c r="A92" s="25" t="s">
        <v>305</v>
      </c>
    </row>
    <row r="93" spans="1:1" x14ac:dyDescent="0.25">
      <c r="A93" s="24" t="s">
        <v>221</v>
      </c>
    </row>
    <row r="94" spans="1:1" x14ac:dyDescent="0.25">
      <c r="A94" s="25" t="s">
        <v>306</v>
      </c>
    </row>
    <row r="95" spans="1:1" x14ac:dyDescent="0.25">
      <c r="A95" s="24" t="s">
        <v>223</v>
      </c>
    </row>
    <row r="96" spans="1:1" x14ac:dyDescent="0.25">
      <c r="A96" s="25" t="s">
        <v>307</v>
      </c>
    </row>
    <row r="97" spans="1:1" x14ac:dyDescent="0.25">
      <c r="A97" s="24" t="s">
        <v>224</v>
      </c>
    </row>
    <row r="98" spans="1:1" x14ac:dyDescent="0.25">
      <c r="A98" s="25" t="s">
        <v>308</v>
      </c>
    </row>
    <row r="99" spans="1:1" x14ac:dyDescent="0.25">
      <c r="A99" s="24" t="s">
        <v>225</v>
      </c>
    </row>
    <row r="100" spans="1:1" x14ac:dyDescent="0.25">
      <c r="A100" s="25" t="s">
        <v>309</v>
      </c>
    </row>
    <row r="101" spans="1:1" x14ac:dyDescent="0.25">
      <c r="A101" s="24" t="s">
        <v>154</v>
      </c>
    </row>
    <row r="102" spans="1:1" x14ac:dyDescent="0.25">
      <c r="A102" s="25" t="s">
        <v>310</v>
      </c>
    </row>
    <row r="103" spans="1:1" x14ac:dyDescent="0.25">
      <c r="A103" s="24" t="s">
        <v>155</v>
      </c>
    </row>
    <row r="104" spans="1:1" x14ac:dyDescent="0.25">
      <c r="A104" s="25" t="s">
        <v>311</v>
      </c>
    </row>
    <row r="105" spans="1:1" x14ac:dyDescent="0.25">
      <c r="A105" s="24" t="s">
        <v>226</v>
      </c>
    </row>
    <row r="106" spans="1:1" x14ac:dyDescent="0.25">
      <c r="A106" s="25" t="s">
        <v>312</v>
      </c>
    </row>
    <row r="107" spans="1:1" x14ac:dyDescent="0.25">
      <c r="A107" s="24" t="s">
        <v>227</v>
      </c>
    </row>
    <row r="108" spans="1:1" x14ac:dyDescent="0.25">
      <c r="A108" s="25" t="s">
        <v>313</v>
      </c>
    </row>
    <row r="109" spans="1:1" x14ac:dyDescent="0.25">
      <c r="A109" s="24" t="s">
        <v>157</v>
      </c>
    </row>
    <row r="110" spans="1:1" x14ac:dyDescent="0.25">
      <c r="A110" s="25" t="s">
        <v>314</v>
      </c>
    </row>
    <row r="111" spans="1:1" x14ac:dyDescent="0.25">
      <c r="A111" s="24" t="s">
        <v>158</v>
      </c>
    </row>
    <row r="112" spans="1:1" x14ac:dyDescent="0.25">
      <c r="A112" s="25" t="s">
        <v>315</v>
      </c>
    </row>
    <row r="113" spans="1:1" x14ac:dyDescent="0.25">
      <c r="A113" s="24" t="s">
        <v>159</v>
      </c>
    </row>
    <row r="114" spans="1:1" x14ac:dyDescent="0.25">
      <c r="A114" s="25" t="s">
        <v>316</v>
      </c>
    </row>
    <row r="115" spans="1:1" x14ac:dyDescent="0.25">
      <c r="A115" s="24" t="s">
        <v>230</v>
      </c>
    </row>
    <row r="116" spans="1:1" x14ac:dyDescent="0.25">
      <c r="A116" s="25" t="s">
        <v>317</v>
      </c>
    </row>
    <row r="117" spans="1:1" x14ac:dyDescent="0.25">
      <c r="A117" s="24" t="s">
        <v>161</v>
      </c>
    </row>
    <row r="118" spans="1:1" x14ac:dyDescent="0.25">
      <c r="A118" s="25" t="s">
        <v>318</v>
      </c>
    </row>
    <row r="119" spans="1:1" x14ac:dyDescent="0.25">
      <c r="A119" s="24" t="s">
        <v>162</v>
      </c>
    </row>
    <row r="120" spans="1:1" x14ac:dyDescent="0.25">
      <c r="A120" s="25" t="s">
        <v>319</v>
      </c>
    </row>
    <row r="121" spans="1:1" x14ac:dyDescent="0.25">
      <c r="A121" s="24" t="s">
        <v>231</v>
      </c>
    </row>
    <row r="122" spans="1:1" x14ac:dyDescent="0.25">
      <c r="A122" s="25" t="s">
        <v>320</v>
      </c>
    </row>
    <row r="123" spans="1:1" x14ac:dyDescent="0.25">
      <c r="A123" s="24" t="s">
        <v>232</v>
      </c>
    </row>
    <row r="124" spans="1:1" x14ac:dyDescent="0.25">
      <c r="A124" s="25" t="s">
        <v>321</v>
      </c>
    </row>
    <row r="125" spans="1:1" x14ac:dyDescent="0.25">
      <c r="A125" s="24" t="s">
        <v>233</v>
      </c>
    </row>
    <row r="126" spans="1:1" x14ac:dyDescent="0.25">
      <c r="A126" s="25" t="s">
        <v>322</v>
      </c>
    </row>
    <row r="127" spans="1:1" x14ac:dyDescent="0.25">
      <c r="A127" s="24" t="s">
        <v>156</v>
      </c>
    </row>
    <row r="128" spans="1:1" x14ac:dyDescent="0.25">
      <c r="A128" s="25" t="s">
        <v>323</v>
      </c>
    </row>
    <row r="129" spans="1:1" x14ac:dyDescent="0.25">
      <c r="A129" s="24" t="s">
        <v>163</v>
      </c>
    </row>
    <row r="130" spans="1:1" x14ac:dyDescent="0.25">
      <c r="A130" s="25" t="s">
        <v>324</v>
      </c>
    </row>
    <row r="131" spans="1:1" x14ac:dyDescent="0.25">
      <c r="A131" s="24" t="s">
        <v>235</v>
      </c>
    </row>
    <row r="132" spans="1:1" x14ac:dyDescent="0.25">
      <c r="A132" s="25" t="s">
        <v>325</v>
      </c>
    </row>
    <row r="133" spans="1:1" x14ac:dyDescent="0.25">
      <c r="A133" s="24" t="s">
        <v>237</v>
      </c>
    </row>
    <row r="134" spans="1:1" x14ac:dyDescent="0.25">
      <c r="A134" s="25" t="s">
        <v>326</v>
      </c>
    </row>
    <row r="135" spans="1:1" x14ac:dyDescent="0.25">
      <c r="A135" s="24" t="s">
        <v>238</v>
      </c>
    </row>
    <row r="136" spans="1:1" x14ac:dyDescent="0.25">
      <c r="A136" s="25" t="s">
        <v>327</v>
      </c>
    </row>
    <row r="137" spans="1:1" x14ac:dyDescent="0.25">
      <c r="A137" s="24" t="s">
        <v>239</v>
      </c>
    </row>
    <row r="138" spans="1:1" x14ac:dyDescent="0.25">
      <c r="A138" s="25" t="s">
        <v>328</v>
      </c>
    </row>
    <row r="139" spans="1:1" x14ac:dyDescent="0.25">
      <c r="A139" s="24" t="s">
        <v>240</v>
      </c>
    </row>
    <row r="140" spans="1:1" x14ac:dyDescent="0.25">
      <c r="A140" s="25" t="s">
        <v>329</v>
      </c>
    </row>
    <row r="141" spans="1:1" x14ac:dyDescent="0.25">
      <c r="A141" s="24" t="s">
        <v>241</v>
      </c>
    </row>
    <row r="142" spans="1:1" x14ac:dyDescent="0.25">
      <c r="A142" s="25" t="s">
        <v>330</v>
      </c>
    </row>
    <row r="143" spans="1:1" x14ac:dyDescent="0.25">
      <c r="A143" s="25" t="s">
        <v>331</v>
      </c>
    </row>
    <row r="144" spans="1:1" x14ac:dyDescent="0.25">
      <c r="A144" s="25" t="s">
        <v>332</v>
      </c>
    </row>
    <row r="145" spans="1:1" x14ac:dyDescent="0.25">
      <c r="A145" s="25" t="s">
        <v>333</v>
      </c>
    </row>
    <row r="146" spans="1:1" x14ac:dyDescent="0.25">
      <c r="A146" s="25" t="s">
        <v>334</v>
      </c>
    </row>
    <row r="147" spans="1:1" x14ac:dyDescent="0.25">
      <c r="A147" s="24" t="s">
        <v>242</v>
      </c>
    </row>
    <row r="148" spans="1:1" x14ac:dyDescent="0.25">
      <c r="A148" s="25" t="s">
        <v>335</v>
      </c>
    </row>
    <row r="149" spans="1:1" x14ac:dyDescent="0.25">
      <c r="A149" s="24" t="s">
        <v>243</v>
      </c>
    </row>
    <row r="150" spans="1:1" x14ac:dyDescent="0.25">
      <c r="A150" s="25" t="s">
        <v>336</v>
      </c>
    </row>
    <row r="151" spans="1:1" x14ac:dyDescent="0.25">
      <c r="A151" s="24" t="s">
        <v>245</v>
      </c>
    </row>
    <row r="152" spans="1:1" x14ac:dyDescent="0.25">
      <c r="A152" s="25" t="s">
        <v>337</v>
      </c>
    </row>
  </sheetData>
  <hyperlinks>
    <hyperlink ref="B54" r:id="rId1"/>
    <hyperlink ref="B56" r:id="rId2"/>
    <hyperlink ref="B58" r:id="rId3"/>
    <hyperlink ref="B60" r:id="rId4"/>
    <hyperlink ref="B65" r:id="rId5"/>
    <hyperlink ref="B70"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opLeftCell="A40" workbookViewId="0">
      <selection activeCell="L65" sqref="L65"/>
    </sheetView>
  </sheetViews>
  <sheetFormatPr defaultRowHeight="12.75" x14ac:dyDescent="0.2"/>
  <cols>
    <col min="1" max="1" width="51.1640625" customWidth="1"/>
    <col min="2" max="2" width="8.33203125" customWidth="1"/>
    <col min="3" max="5" width="9.83203125" customWidth="1"/>
    <col min="6" max="6" width="8.83203125" customWidth="1"/>
    <col min="7" max="7" width="9" customWidth="1"/>
    <col min="8" max="8" width="8.83203125" customWidth="1"/>
  </cols>
  <sheetData>
    <row r="1" spans="1:8" x14ac:dyDescent="0.2">
      <c r="A1" s="33" t="s">
        <v>368</v>
      </c>
    </row>
    <row r="2" spans="1:8" x14ac:dyDescent="0.2">
      <c r="B2" t="s">
        <v>348</v>
      </c>
      <c r="D2" t="s">
        <v>361</v>
      </c>
      <c r="F2" t="s">
        <v>349</v>
      </c>
    </row>
    <row r="3" spans="1:8" ht="15" x14ac:dyDescent="0.25">
      <c r="A3" s="8" t="s">
        <v>199</v>
      </c>
      <c r="B3" s="8" t="s">
        <v>144</v>
      </c>
      <c r="C3" s="8" t="s">
        <v>145</v>
      </c>
      <c r="D3" s="5" t="s">
        <v>359</v>
      </c>
      <c r="E3" s="5" t="s">
        <v>360</v>
      </c>
      <c r="F3" s="1" t="s">
        <v>133</v>
      </c>
      <c r="G3" s="5" t="s">
        <v>359</v>
      </c>
      <c r="H3" s="5" t="s">
        <v>360</v>
      </c>
    </row>
    <row r="4" spans="1:8" ht="15" x14ac:dyDescent="0.25">
      <c r="A4" s="27" t="s">
        <v>146</v>
      </c>
      <c r="B4" s="28">
        <v>22670.533999999978</v>
      </c>
      <c r="C4" s="28">
        <v>24838.424999999934</v>
      </c>
      <c r="D4" s="28">
        <v>536.60801828284821</v>
      </c>
      <c r="E4" s="28">
        <v>1631.2829817171078</v>
      </c>
      <c r="F4" s="29">
        <v>4.6721517180215111</v>
      </c>
      <c r="G4" s="29">
        <v>1.176570640950958</v>
      </c>
      <c r="H4" s="29">
        <v>3.4955810770705531</v>
      </c>
    </row>
    <row r="5" spans="1:8" ht="15" x14ac:dyDescent="0.25">
      <c r="A5" s="27" t="s">
        <v>147</v>
      </c>
      <c r="B5" s="28">
        <v>5665.3367841944082</v>
      </c>
      <c r="C5" s="28">
        <v>5885.545998993849</v>
      </c>
      <c r="D5" s="28">
        <v>25.022931005119972</v>
      </c>
      <c r="E5" s="28">
        <v>195.18628379432084</v>
      </c>
      <c r="F5" s="29">
        <v>1.9249513996189682</v>
      </c>
      <c r="G5" s="29">
        <v>0.22059907635891829</v>
      </c>
      <c r="H5" s="29">
        <v>1.7043523232600499</v>
      </c>
    </row>
    <row r="6" spans="1:8" ht="15" x14ac:dyDescent="0.25">
      <c r="A6" s="27" t="s">
        <v>148</v>
      </c>
      <c r="B6" s="28">
        <v>2707.8000000000152</v>
      </c>
      <c r="C6" s="28">
        <v>2683.6000000000304</v>
      </c>
      <c r="D6" s="28">
        <v>50.469505343386572</v>
      </c>
      <c r="E6" s="28">
        <v>-74.669505343371384</v>
      </c>
      <c r="F6" s="29">
        <v>-0.44786012070768821</v>
      </c>
      <c r="G6" s="29">
        <v>0.92762578422886932</v>
      </c>
      <c r="H6" s="29">
        <v>-1.3754859049365575</v>
      </c>
    </row>
    <row r="7" spans="1:8" ht="15" x14ac:dyDescent="0.25">
      <c r="A7" s="27" t="s">
        <v>149</v>
      </c>
      <c r="B7" s="28">
        <v>2733.2999999999975</v>
      </c>
      <c r="C7" s="28">
        <v>2792.4000000000092</v>
      </c>
      <c r="D7" s="28">
        <v>23.384501311461008</v>
      </c>
      <c r="E7" s="28">
        <v>35.715498688550724</v>
      </c>
      <c r="F7" s="29">
        <v>1.0753290820793904</v>
      </c>
      <c r="G7" s="29">
        <v>0.42685943969951179</v>
      </c>
      <c r="H7" s="29">
        <v>0.64846964237987859</v>
      </c>
    </row>
    <row r="8" spans="1:8" ht="15" x14ac:dyDescent="0.25">
      <c r="A8" s="27" t="s">
        <v>150</v>
      </c>
      <c r="B8" s="28">
        <v>1931.267499999987</v>
      </c>
      <c r="C8" s="28">
        <v>1937.8250000000028</v>
      </c>
      <c r="D8" s="28">
        <v>26.54151169461079</v>
      </c>
      <c r="E8" s="28">
        <v>-19.984011694594983</v>
      </c>
      <c r="F8" s="29">
        <v>0.16962805601028474</v>
      </c>
      <c r="G8" s="29">
        <v>0.68480784328777133</v>
      </c>
      <c r="H8" s="29">
        <v>-0.51517978727748659</v>
      </c>
    </row>
    <row r="9" spans="1:8" ht="15" x14ac:dyDescent="0.25">
      <c r="A9" s="27" t="s">
        <v>151</v>
      </c>
      <c r="B9" s="28">
        <v>771.55575000000135</v>
      </c>
      <c r="C9" s="28">
        <v>785.80500000000075</v>
      </c>
      <c r="D9" s="28">
        <v>1.7148410504755702</v>
      </c>
      <c r="E9" s="28">
        <v>12.534408949523822</v>
      </c>
      <c r="F9" s="29">
        <v>0.91918575331211283</v>
      </c>
      <c r="G9" s="29">
        <v>0.11106710479971138</v>
      </c>
      <c r="H9" s="29">
        <v>0.80811864851240145</v>
      </c>
    </row>
    <row r="10" spans="1:8" ht="15" x14ac:dyDescent="0.25">
      <c r="A10" s="27" t="s">
        <v>152</v>
      </c>
      <c r="B10" s="28">
        <v>1189.3968595002941</v>
      </c>
      <c r="C10" s="28">
        <v>1073.6000000000004</v>
      </c>
      <c r="D10" s="28">
        <v>-6.0155979177795871</v>
      </c>
      <c r="E10" s="28">
        <v>-109.78126158251416</v>
      </c>
      <c r="F10" s="29">
        <v>-4.9925071433424728</v>
      </c>
      <c r="G10" s="29">
        <v>-0.25320495088249073</v>
      </c>
      <c r="H10" s="29">
        <v>-4.7393021924599825</v>
      </c>
    </row>
    <row r="11" spans="1:8" ht="15" x14ac:dyDescent="0.25">
      <c r="A11" s="27" t="s">
        <v>153</v>
      </c>
      <c r="B11" s="28">
        <v>6365.6938276871069</v>
      </c>
      <c r="C11" s="28">
        <v>5555.5999999999904</v>
      </c>
      <c r="D11" s="28">
        <v>148.39660360563721</v>
      </c>
      <c r="E11" s="28">
        <v>-958.49043129275378</v>
      </c>
      <c r="F11" s="29">
        <v>-6.5794087843774278</v>
      </c>
      <c r="G11" s="29">
        <v>1.1588814275018455</v>
      </c>
      <c r="H11" s="29">
        <v>-7.7382902118792734</v>
      </c>
    </row>
    <row r="12" spans="1:8" ht="15" x14ac:dyDescent="0.25">
      <c r="A12" s="27" t="s">
        <v>154</v>
      </c>
      <c r="B12" s="28">
        <v>3079.9761139209209</v>
      </c>
      <c r="C12" s="28">
        <v>3189.786806361094</v>
      </c>
      <c r="D12" s="28">
        <v>83.35354112183586</v>
      </c>
      <c r="E12" s="28">
        <v>26.45715131833731</v>
      </c>
      <c r="F12" s="29">
        <v>1.7670427357735941</v>
      </c>
      <c r="G12" s="29">
        <v>1.3441191143557907</v>
      </c>
      <c r="H12" s="29">
        <v>0.42292362141780337</v>
      </c>
    </row>
    <row r="13" spans="1:8" ht="15" x14ac:dyDescent="0.25">
      <c r="A13" s="27" t="s">
        <v>155</v>
      </c>
      <c r="B13" s="28">
        <v>1996.3247999999849</v>
      </c>
      <c r="C13" s="28">
        <v>2226.8749999999882</v>
      </c>
      <c r="D13" s="28">
        <v>35.832762881301051</v>
      </c>
      <c r="E13" s="28">
        <v>194.71743711870226</v>
      </c>
      <c r="F13" s="29">
        <v>5.6166331359938981</v>
      </c>
      <c r="G13" s="29">
        <v>0.89347675613777877</v>
      </c>
      <c r="H13" s="29">
        <v>4.7231563798561194</v>
      </c>
    </row>
    <row r="14" spans="1:8" ht="15" x14ac:dyDescent="0.25">
      <c r="A14" s="27" t="s">
        <v>156</v>
      </c>
      <c r="B14" s="28">
        <v>2741.2891128595197</v>
      </c>
      <c r="C14" s="28">
        <v>2947.007600000034</v>
      </c>
      <c r="D14" s="28">
        <v>38.471472172746871</v>
      </c>
      <c r="E14" s="28">
        <v>167.24701496776743</v>
      </c>
      <c r="F14" s="29">
        <v>3.6843494936228405</v>
      </c>
      <c r="G14" s="29">
        <v>0.69925920941542596</v>
      </c>
      <c r="H14" s="29">
        <v>2.9850902842074145</v>
      </c>
    </row>
    <row r="15" spans="1:8" ht="15" x14ac:dyDescent="0.25">
      <c r="A15" s="27" t="s">
        <v>157</v>
      </c>
      <c r="B15" s="28">
        <v>16396.363831136252</v>
      </c>
      <c r="C15" s="28">
        <v>18228.219499999963</v>
      </c>
      <c r="D15" s="28">
        <v>781.46438545802812</v>
      </c>
      <c r="E15" s="28">
        <v>1050.3912834056828</v>
      </c>
      <c r="F15" s="29">
        <v>5.4382894120917902</v>
      </c>
      <c r="G15" s="29">
        <v>2.3553044376548593</v>
      </c>
      <c r="H15" s="29">
        <v>3.0829849744369309</v>
      </c>
    </row>
    <row r="16" spans="1:8" ht="15" x14ac:dyDescent="0.25">
      <c r="A16" s="27" t="s">
        <v>158</v>
      </c>
      <c r="B16" s="28">
        <v>8308.7576628040551</v>
      </c>
      <c r="C16" s="28">
        <v>9355.3389999999999</v>
      </c>
      <c r="D16" s="28">
        <v>79.328253856403535</v>
      </c>
      <c r="E16" s="28">
        <v>967.25308333954126</v>
      </c>
      <c r="F16" s="29">
        <v>6.111320332321446</v>
      </c>
      <c r="G16" s="29">
        <v>0.47624330890083666</v>
      </c>
      <c r="H16" s="29">
        <v>5.6350770234206093</v>
      </c>
    </row>
    <row r="17" spans="1:10" ht="15" x14ac:dyDescent="0.25">
      <c r="A17" s="27" t="s">
        <v>159</v>
      </c>
      <c r="B17" s="28">
        <v>4335.9650000000001</v>
      </c>
      <c r="C17" s="28">
        <v>4090.7749999999996</v>
      </c>
      <c r="D17" s="28">
        <v>-74.036723168480421</v>
      </c>
      <c r="E17" s="28">
        <v>-171.15327683152009</v>
      </c>
      <c r="F17" s="29">
        <v>-2.8685409189055378</v>
      </c>
      <c r="G17" s="29">
        <v>-0.85742730080583529</v>
      </c>
      <c r="H17" s="29">
        <v>-2.0111136180997025</v>
      </c>
    </row>
    <row r="18" spans="1:10" ht="15" x14ac:dyDescent="0.25">
      <c r="A18" s="27" t="s">
        <v>160</v>
      </c>
      <c r="B18" s="28">
        <v>1914.9999999999977</v>
      </c>
      <c r="C18" s="28">
        <v>2033.7399999999998</v>
      </c>
      <c r="D18" s="28">
        <v>-19.601965703999895</v>
      </c>
      <c r="E18" s="28">
        <v>138.34196570400195</v>
      </c>
      <c r="F18" s="29">
        <v>3.0536375841297536</v>
      </c>
      <c r="G18" s="29">
        <v>-0.51311711700151585</v>
      </c>
      <c r="H18" s="29">
        <v>3.5667547011312695</v>
      </c>
    </row>
    <row r="19" spans="1:10" ht="15" x14ac:dyDescent="0.25">
      <c r="A19" s="27" t="s">
        <v>161</v>
      </c>
      <c r="B19" s="28">
        <v>481.07000000000005</v>
      </c>
      <c r="C19" s="28">
        <v>472.68999999999977</v>
      </c>
      <c r="D19" s="28">
        <v>-0.48765166070194255</v>
      </c>
      <c r="E19" s="28">
        <v>-7.8923483392983371</v>
      </c>
      <c r="F19" s="29">
        <v>-0.87480150634373643</v>
      </c>
      <c r="G19" s="29">
        <v>-5.0696915648362761E-2</v>
      </c>
      <c r="H19" s="29">
        <v>-0.82410459069537367</v>
      </c>
    </row>
    <row r="20" spans="1:10" ht="15" x14ac:dyDescent="0.25">
      <c r="A20" s="27" t="s">
        <v>162</v>
      </c>
      <c r="B20" s="28">
        <v>1118.1648027923211</v>
      </c>
      <c r="C20" s="28">
        <v>77.309999999999974</v>
      </c>
      <c r="D20" s="28">
        <v>10.860163306293316</v>
      </c>
      <c r="E20" s="28">
        <v>-1051.7149660986145</v>
      </c>
      <c r="F20" s="29">
        <v>-73.705499340009368</v>
      </c>
      <c r="G20" s="29">
        <v>0.4844509843846545</v>
      </c>
      <c r="H20" s="29">
        <v>-74.189950324394019</v>
      </c>
    </row>
    <row r="21" spans="1:10" ht="15" x14ac:dyDescent="0.25">
      <c r="A21" s="27" t="s">
        <v>163</v>
      </c>
      <c r="B21" s="28">
        <v>1777.6660919619881</v>
      </c>
      <c r="C21" s="28">
        <v>2774.7607499999858</v>
      </c>
      <c r="D21" s="28">
        <v>-0.5645791536978777</v>
      </c>
      <c r="E21" s="28">
        <v>997.65923719169564</v>
      </c>
      <c r="F21" s="29">
        <v>24.936022938983982</v>
      </c>
      <c r="G21" s="29">
        <v>-1.5881047356203215E-2</v>
      </c>
      <c r="H21" s="29">
        <v>24.951903986340184</v>
      </c>
    </row>
    <row r="22" spans="1:10" ht="15" x14ac:dyDescent="0.25">
      <c r="A22" s="27" t="s">
        <v>164</v>
      </c>
      <c r="B22" s="28">
        <v>3195.3000000000175</v>
      </c>
      <c r="C22" s="28">
        <v>3278.2500000000073</v>
      </c>
      <c r="D22" s="28">
        <v>51.729204937722898</v>
      </c>
      <c r="E22" s="28">
        <v>31.220795062266916</v>
      </c>
      <c r="F22" s="29">
        <v>1.2896837666853678</v>
      </c>
      <c r="G22" s="29">
        <v>0.80620786258700505</v>
      </c>
      <c r="H22" s="29">
        <v>0.48347590409836272</v>
      </c>
    </row>
    <row r="23" spans="1:10" x14ac:dyDescent="0.2">
      <c r="A23" s="30"/>
      <c r="B23" s="30"/>
      <c r="C23" s="30"/>
      <c r="D23" s="30"/>
      <c r="E23" s="30"/>
      <c r="F23" s="30"/>
      <c r="G23" s="30"/>
      <c r="H23" s="30"/>
    </row>
    <row r="24" spans="1:10" x14ac:dyDescent="0.2">
      <c r="A24" s="30" t="s">
        <v>130</v>
      </c>
      <c r="B24" s="31">
        <v>89380.762136856851</v>
      </c>
      <c r="C24" s="31">
        <v>94227.554655354907</v>
      </c>
      <c r="D24" s="31">
        <v>1792.4711784232113</v>
      </c>
      <c r="E24" s="31">
        <v>3054.3213400748446</v>
      </c>
      <c r="F24" s="29">
        <v>2.6755253363122566</v>
      </c>
      <c r="G24" s="29">
        <v>0.99773901651905028</v>
      </c>
      <c r="H24" s="29">
        <v>1.6777863197932064</v>
      </c>
    </row>
    <row r="27" spans="1:10" ht="15" x14ac:dyDescent="0.25">
      <c r="A27" s="32" t="s">
        <v>354</v>
      </c>
    </row>
    <row r="28" spans="1:10" ht="15" x14ac:dyDescent="0.25">
      <c r="B28" s="15" t="s">
        <v>350</v>
      </c>
      <c r="G28" t="s">
        <v>353</v>
      </c>
      <c r="I28" t="s">
        <v>191</v>
      </c>
    </row>
    <row r="29" spans="1:10" x14ac:dyDescent="0.2">
      <c r="B29" t="s">
        <v>189</v>
      </c>
      <c r="C29" t="s">
        <v>351</v>
      </c>
      <c r="F29" t="s">
        <v>352</v>
      </c>
      <c r="G29" t="s">
        <v>351</v>
      </c>
      <c r="H29" t="s">
        <v>352</v>
      </c>
      <c r="I29" t="s">
        <v>351</v>
      </c>
      <c r="J29" t="s">
        <v>352</v>
      </c>
    </row>
    <row r="30" spans="1:10" ht="15" x14ac:dyDescent="0.25">
      <c r="B30" s="13" t="s">
        <v>166</v>
      </c>
      <c r="C30" s="14">
        <v>-39.038731406674174</v>
      </c>
      <c r="D30" s="14"/>
      <c r="E30" s="14"/>
      <c r="F30" s="14">
        <v>4.2205371949497703</v>
      </c>
      <c r="G30" s="14">
        <v>-39.505651087001183</v>
      </c>
      <c r="H30" s="14">
        <v>2.405018024923379</v>
      </c>
      <c r="I30" s="4">
        <f>C30+G30</f>
        <v>-78.544382493675357</v>
      </c>
      <c r="J30" s="4">
        <f t="shared" ref="J30:J50" si="0">F30+H30</f>
        <v>6.6255552198731493</v>
      </c>
    </row>
    <row r="31" spans="1:10" ht="15" x14ac:dyDescent="0.25">
      <c r="B31" s="13" t="s">
        <v>167</v>
      </c>
      <c r="C31" s="14">
        <v>-21.869233817794793</v>
      </c>
      <c r="D31" s="14"/>
      <c r="E31" s="14"/>
      <c r="F31" s="14">
        <v>-17.834551669654047</v>
      </c>
      <c r="G31" s="14">
        <v>-21.392841404961928</v>
      </c>
      <c r="H31" s="14">
        <v>-25.914538796466331</v>
      </c>
      <c r="I31" s="4">
        <f t="shared" ref="I31:I50" si="1">C31+G31</f>
        <v>-43.262075222756721</v>
      </c>
      <c r="J31" s="4">
        <f t="shared" si="0"/>
        <v>-43.749090466120379</v>
      </c>
    </row>
    <row r="32" spans="1:10" ht="15" x14ac:dyDescent="0.25">
      <c r="B32" s="13" t="s">
        <v>168</v>
      </c>
      <c r="C32" s="14">
        <v>-54.184719105485556</v>
      </c>
      <c r="D32" s="14"/>
      <c r="E32" s="14"/>
      <c r="F32" s="14">
        <v>37.726317022615603</v>
      </c>
      <c r="G32" s="14">
        <v>-43.096007148563558</v>
      </c>
      <c r="H32" s="14">
        <v>26.169492080767895</v>
      </c>
      <c r="I32" s="4">
        <f t="shared" si="1"/>
        <v>-97.280726254049114</v>
      </c>
      <c r="J32" s="4">
        <f t="shared" si="0"/>
        <v>63.895809103383499</v>
      </c>
    </row>
    <row r="33" spans="2:10" ht="15" x14ac:dyDescent="0.25">
      <c r="B33" s="13" t="s">
        <v>169</v>
      </c>
      <c r="C33" s="14">
        <v>22.031951362740529</v>
      </c>
      <c r="D33" s="14"/>
      <c r="E33" s="14"/>
      <c r="F33" s="14">
        <v>62.334958568442062</v>
      </c>
      <c r="G33" s="14">
        <v>19.557490967435115</v>
      </c>
      <c r="H33" s="14">
        <v>49.415317674317976</v>
      </c>
      <c r="I33" s="4">
        <f t="shared" si="1"/>
        <v>41.589442330175643</v>
      </c>
      <c r="J33" s="4">
        <f t="shared" si="0"/>
        <v>111.75027624276004</v>
      </c>
    </row>
    <row r="34" spans="2:10" ht="15" x14ac:dyDescent="0.25">
      <c r="B34" s="13" t="s">
        <v>170</v>
      </c>
      <c r="C34" s="14">
        <v>-14.51240371523113</v>
      </c>
      <c r="D34" s="14"/>
      <c r="E34" s="14"/>
      <c r="F34" s="14">
        <v>82.330893865159396</v>
      </c>
      <c r="G34" s="14">
        <v>-12.311262184852239</v>
      </c>
      <c r="H34" s="14">
        <v>66.704054360085365</v>
      </c>
      <c r="I34" s="4">
        <f t="shared" si="1"/>
        <v>-26.82366590008337</v>
      </c>
      <c r="J34" s="4">
        <f t="shared" si="0"/>
        <v>149.03494822524476</v>
      </c>
    </row>
    <row r="35" spans="2:10" ht="15" x14ac:dyDescent="0.25">
      <c r="B35" s="13" t="s">
        <v>171</v>
      </c>
      <c r="C35" s="14">
        <v>27.780340098076522</v>
      </c>
      <c r="D35" s="14"/>
      <c r="E35" s="14"/>
      <c r="F35" s="14">
        <v>77.364584381276472</v>
      </c>
      <c r="G35" s="14">
        <v>26.840791567950873</v>
      </c>
      <c r="H35" s="14">
        <v>74.606869147722819</v>
      </c>
      <c r="I35" s="4">
        <f t="shared" si="1"/>
        <v>54.621131666027395</v>
      </c>
      <c r="J35" s="4">
        <f t="shared" si="0"/>
        <v>151.97145352899929</v>
      </c>
    </row>
    <row r="36" spans="2:10" ht="15" x14ac:dyDescent="0.25">
      <c r="B36" s="13" t="s">
        <v>172</v>
      </c>
      <c r="C36" s="14">
        <v>36.376862345402969</v>
      </c>
      <c r="D36" s="14"/>
      <c r="E36" s="14"/>
      <c r="F36" s="14">
        <v>62.097564782095333</v>
      </c>
      <c r="G36" s="14">
        <v>44.848577132633636</v>
      </c>
      <c r="H36" s="14">
        <v>77.783067268289187</v>
      </c>
      <c r="I36" s="4">
        <f t="shared" si="1"/>
        <v>81.225439478036606</v>
      </c>
      <c r="J36" s="4">
        <f t="shared" si="0"/>
        <v>139.88063205038452</v>
      </c>
    </row>
    <row r="37" spans="2:10" ht="15" x14ac:dyDescent="0.25">
      <c r="B37" s="13" t="s">
        <v>173</v>
      </c>
      <c r="C37" s="14">
        <v>2.4865285573789606</v>
      </c>
      <c r="D37" s="14"/>
      <c r="E37" s="14"/>
      <c r="F37" s="14">
        <v>47.8993889034939</v>
      </c>
      <c r="G37" s="14">
        <v>1.2796016565816899</v>
      </c>
      <c r="H37" s="14">
        <v>66.813982526664859</v>
      </c>
      <c r="I37" s="4">
        <f t="shared" si="1"/>
        <v>3.7661302139606505</v>
      </c>
      <c r="J37" s="4">
        <f t="shared" si="0"/>
        <v>114.71337143015876</v>
      </c>
    </row>
    <row r="38" spans="2:10" ht="15" x14ac:dyDescent="0.25">
      <c r="B38" s="13" t="s">
        <v>174</v>
      </c>
      <c r="C38" s="14">
        <v>-117.07890880761374</v>
      </c>
      <c r="D38" s="14"/>
      <c r="E38" s="14"/>
      <c r="F38" s="14">
        <v>47.020899912782397</v>
      </c>
      <c r="G38" s="14">
        <v>-144.47429890940703</v>
      </c>
      <c r="H38" s="14">
        <v>58.818310309322214</v>
      </c>
      <c r="I38" s="4">
        <f t="shared" si="1"/>
        <v>-261.55320771702077</v>
      </c>
      <c r="J38" s="4">
        <f t="shared" si="0"/>
        <v>105.83921022210461</v>
      </c>
    </row>
    <row r="39" spans="2:10" ht="15" x14ac:dyDescent="0.25">
      <c r="B39" s="13" t="s">
        <v>175</v>
      </c>
      <c r="C39" s="14">
        <v>-80.362645667956713</v>
      </c>
      <c r="D39" s="14"/>
      <c r="E39" s="14"/>
      <c r="F39" s="14">
        <v>60.047230785641204</v>
      </c>
      <c r="G39" s="14">
        <v>-59.648835128084556</v>
      </c>
      <c r="H39" s="14">
        <v>58.842033480014379</v>
      </c>
      <c r="I39" s="4">
        <f t="shared" si="1"/>
        <v>-140.01148079604127</v>
      </c>
      <c r="J39" s="4">
        <f t="shared" si="0"/>
        <v>118.88926426565558</v>
      </c>
    </row>
    <row r="40" spans="2:10" ht="15" x14ac:dyDescent="0.25">
      <c r="B40" s="13" t="s">
        <v>176</v>
      </c>
      <c r="C40" s="14">
        <v>-18.677609823065268</v>
      </c>
      <c r="D40" s="14"/>
      <c r="E40" s="14"/>
      <c r="F40" s="14">
        <v>73.673820550578057</v>
      </c>
      <c r="G40" s="14">
        <v>-16.433759974216628</v>
      </c>
      <c r="H40" s="14">
        <v>70.717811293841351</v>
      </c>
      <c r="I40" s="4">
        <f t="shared" si="1"/>
        <v>-35.111369797281895</v>
      </c>
      <c r="J40" s="4">
        <f t="shared" si="0"/>
        <v>144.39163184441941</v>
      </c>
    </row>
    <row r="41" spans="2:10" ht="15" x14ac:dyDescent="0.25">
      <c r="B41" s="13" t="s">
        <v>177</v>
      </c>
      <c r="C41" s="14">
        <v>78.718050713683169</v>
      </c>
      <c r="D41" s="14"/>
      <c r="E41" s="14"/>
      <c r="F41" s="14">
        <v>83.109112495477348</v>
      </c>
      <c r="G41" s="14">
        <v>85.914348436128421</v>
      </c>
      <c r="H41" s="14">
        <v>72.355020975693606</v>
      </c>
      <c r="I41" s="4">
        <f t="shared" si="1"/>
        <v>164.63239914981159</v>
      </c>
      <c r="J41" s="4">
        <f t="shared" si="0"/>
        <v>155.46413347117095</v>
      </c>
    </row>
    <row r="42" spans="2:10" ht="15" x14ac:dyDescent="0.25">
      <c r="B42" s="13" t="s">
        <v>178</v>
      </c>
      <c r="C42" s="14">
        <v>59.111971094081127</v>
      </c>
      <c r="D42" s="14"/>
      <c r="E42" s="14"/>
      <c r="F42" s="14">
        <v>105.75573271415806</v>
      </c>
      <c r="G42" s="14">
        <v>69.68017459885732</v>
      </c>
      <c r="H42" s="14">
        <v>85.966817735824407</v>
      </c>
      <c r="I42" s="4">
        <f t="shared" si="1"/>
        <v>128.79214569293845</v>
      </c>
      <c r="J42" s="4">
        <f t="shared" si="0"/>
        <v>191.72255044998246</v>
      </c>
    </row>
    <row r="43" spans="2:10" ht="15" x14ac:dyDescent="0.25">
      <c r="B43" s="13" t="s">
        <v>179</v>
      </c>
      <c r="C43" s="14">
        <v>-116.15354706217249</v>
      </c>
      <c r="D43" s="14"/>
      <c r="E43" s="14"/>
      <c r="F43" s="14">
        <v>114.30804596570169</v>
      </c>
      <c r="G43" s="14">
        <v>-101.36395363826887</v>
      </c>
      <c r="H43" s="14">
        <v>91.261693057401317</v>
      </c>
      <c r="I43" s="4">
        <f t="shared" si="1"/>
        <v>-217.51750070044136</v>
      </c>
      <c r="J43" s="4">
        <f t="shared" si="0"/>
        <v>205.56973902310301</v>
      </c>
    </row>
    <row r="44" spans="2:10" ht="15" x14ac:dyDescent="0.25">
      <c r="B44" s="13" t="s">
        <v>180</v>
      </c>
      <c r="C44" s="14">
        <v>438.70190546681215</v>
      </c>
      <c r="D44" s="14"/>
      <c r="E44" s="14"/>
      <c r="F44" s="14">
        <v>103.07999129072869</v>
      </c>
      <c r="G44" s="14">
        <v>421.25998756307217</v>
      </c>
      <c r="H44" s="14">
        <v>74.06209286943249</v>
      </c>
      <c r="I44" s="4">
        <f t="shared" si="1"/>
        <v>859.96189302988432</v>
      </c>
      <c r="J44" s="4">
        <f t="shared" si="0"/>
        <v>177.14208416016118</v>
      </c>
    </row>
    <row r="45" spans="2:10" ht="15" x14ac:dyDescent="0.25">
      <c r="B45" s="13" t="s">
        <v>181</v>
      </c>
      <c r="C45" s="14">
        <v>169.77742121710207</v>
      </c>
      <c r="D45" s="14"/>
      <c r="E45" s="14"/>
      <c r="F45" s="14">
        <v>102.60805162905945</v>
      </c>
      <c r="G45" s="14">
        <v>123.97226431825266</v>
      </c>
      <c r="H45" s="14">
        <v>88.407283874157656</v>
      </c>
      <c r="I45" s="4">
        <f t="shared" si="1"/>
        <v>293.74968553535473</v>
      </c>
      <c r="J45" s="4">
        <f t="shared" si="0"/>
        <v>191.0153355032171</v>
      </c>
    </row>
    <row r="46" spans="2:10" ht="15" x14ac:dyDescent="0.25">
      <c r="B46" s="13" t="s">
        <v>182</v>
      </c>
      <c r="C46" s="14">
        <v>137.48542441497148</v>
      </c>
      <c r="D46" s="14"/>
      <c r="E46" s="14"/>
      <c r="F46" s="14">
        <v>105.46256204502515</v>
      </c>
      <c r="G46" s="14">
        <v>57.239322976830863</v>
      </c>
      <c r="H46" s="14">
        <v>114.14290987823051</v>
      </c>
      <c r="I46" s="4">
        <f t="shared" si="1"/>
        <v>194.72474739180234</v>
      </c>
      <c r="J46" s="4">
        <f t="shared" si="0"/>
        <v>219.60547192325566</v>
      </c>
    </row>
    <row r="47" spans="2:10" ht="15" x14ac:dyDescent="0.25">
      <c r="B47" s="13" t="s">
        <v>183</v>
      </c>
      <c r="C47" s="14">
        <v>155.59275900977264</v>
      </c>
      <c r="D47" s="14"/>
      <c r="E47" s="14"/>
      <c r="F47" s="14">
        <v>105.28952977832023</v>
      </c>
      <c r="G47" s="14">
        <v>109.80890880859261</v>
      </c>
      <c r="H47" s="14">
        <v>181.86069576539103</v>
      </c>
      <c r="I47" s="4">
        <f t="shared" si="1"/>
        <v>265.40166781836524</v>
      </c>
      <c r="J47" s="4">
        <f t="shared" si="0"/>
        <v>287.15022554371126</v>
      </c>
    </row>
    <row r="48" spans="2:10" ht="15" x14ac:dyDescent="0.25">
      <c r="B48" s="13" t="s">
        <v>184</v>
      </c>
      <c r="C48" s="14">
        <v>113.47235118593949</v>
      </c>
      <c r="D48" s="14"/>
      <c r="E48" s="14"/>
      <c r="F48" s="14">
        <v>81.271376593533887</v>
      </c>
      <c r="G48" s="14">
        <v>47.078808393776853</v>
      </c>
      <c r="H48" s="14">
        <v>221.69510171256752</v>
      </c>
      <c r="I48" s="4">
        <f t="shared" si="1"/>
        <v>160.55115957971634</v>
      </c>
      <c r="J48" s="4">
        <f t="shared" si="0"/>
        <v>302.96647830610141</v>
      </c>
    </row>
    <row r="49" spans="2:12" ht="15" x14ac:dyDescent="0.25">
      <c r="B49" s="13" t="s">
        <v>185</v>
      </c>
      <c r="C49" s="14">
        <v>111.39102790739094</v>
      </c>
      <c r="D49" s="14"/>
      <c r="E49" s="14"/>
      <c r="F49" s="14">
        <v>41.420099583613478</v>
      </c>
      <c r="G49" s="14">
        <v>277.09844188431271</v>
      </c>
      <c r="H49" s="14">
        <v>154.53950938607886</v>
      </c>
      <c r="I49" s="4">
        <f t="shared" si="1"/>
        <v>388.48946979170364</v>
      </c>
      <c r="J49" s="4">
        <f t="shared" si="0"/>
        <v>195.95960896969234</v>
      </c>
    </row>
    <row r="50" spans="2:12" ht="15" x14ac:dyDescent="0.25">
      <c r="B50" s="13" t="s">
        <v>186</v>
      </c>
      <c r="C50" s="14">
        <v>13.384385925248296</v>
      </c>
      <c r="D50" s="14"/>
      <c r="E50" s="14"/>
      <c r="F50" s="14">
        <v>9.1148429341726853</v>
      </c>
      <c r="G50" s="14">
        <v>41.685889701517681</v>
      </c>
      <c r="H50" s="14">
        <v>55.367808123290956</v>
      </c>
      <c r="I50" s="4">
        <f t="shared" si="1"/>
        <v>55.070275626765977</v>
      </c>
      <c r="J50" s="4">
        <f t="shared" si="0"/>
        <v>64.482651057463642</v>
      </c>
    </row>
    <row r="52" spans="2:12" ht="15" x14ac:dyDescent="0.25">
      <c r="B52" s="15" t="s">
        <v>130</v>
      </c>
      <c r="C52" s="4">
        <f>SUM(C30:C50)</f>
        <v>904.4331798926064</v>
      </c>
      <c r="D52" s="4"/>
      <c r="E52" s="4"/>
      <c r="F52" s="4">
        <f t="shared" ref="F52:J52" si="2">SUM(F30:F50)</f>
        <v>1388.3009893271708</v>
      </c>
      <c r="G52" s="4">
        <f t="shared" si="2"/>
        <v>888.03799853058661</v>
      </c>
      <c r="H52" s="4">
        <f t="shared" si="2"/>
        <v>1666.0203507475517</v>
      </c>
      <c r="I52" s="4">
        <f t="shared" si="2"/>
        <v>1792.4711784231931</v>
      </c>
      <c r="J52" s="4">
        <f t="shared" si="2"/>
        <v>3054.3213400747222</v>
      </c>
      <c r="L52" s="4"/>
    </row>
    <row r="54" spans="2:12" ht="15" x14ac:dyDescent="0.25">
      <c r="B54" t="s">
        <v>189</v>
      </c>
      <c r="C54" s="12" t="s">
        <v>355</v>
      </c>
      <c r="D54" s="12"/>
      <c r="E54" s="12"/>
      <c r="F54" s="12" t="s">
        <v>356</v>
      </c>
      <c r="G54" s="12" t="s">
        <v>357</v>
      </c>
      <c r="H54" s="12" t="s">
        <v>358</v>
      </c>
    </row>
    <row r="55" spans="2:12" ht="15" x14ac:dyDescent="0.25">
      <c r="B55" s="13" t="s">
        <v>166</v>
      </c>
      <c r="C55" s="14">
        <v>9444.473547035288</v>
      </c>
      <c r="D55" s="14"/>
      <c r="E55" s="14"/>
      <c r="F55" s="14">
        <v>9491.970026834364</v>
      </c>
      <c r="G55" s="14">
        <v>8924.8053963636685</v>
      </c>
      <c r="H55" s="14">
        <v>8953.2974947516086</v>
      </c>
    </row>
    <row r="56" spans="2:12" ht="15" x14ac:dyDescent="0.25">
      <c r="B56" s="13" t="s">
        <v>167</v>
      </c>
      <c r="C56" s="14">
        <v>6090.860275114358</v>
      </c>
      <c r="D56" s="14"/>
      <c r="E56" s="14"/>
      <c r="F56" s="14">
        <v>6043.2574856845222</v>
      </c>
      <c r="G56" s="14">
        <v>5578.3158813462678</v>
      </c>
      <c r="H56" s="14">
        <v>5505.7285767277517</v>
      </c>
    </row>
    <row r="57" spans="2:12" ht="15" x14ac:dyDescent="0.25">
      <c r="B57" s="13" t="s">
        <v>168</v>
      </c>
      <c r="C57" s="14">
        <v>3134.510693632963</v>
      </c>
      <c r="D57" s="14"/>
      <c r="E57" s="14"/>
      <c r="F57" s="14">
        <v>3212.6971969532938</v>
      </c>
      <c r="G57" s="14">
        <v>2596.1450089494165</v>
      </c>
      <c r="H57" s="14">
        <v>2652.9664058248622</v>
      </c>
    </row>
    <row r="58" spans="2:12" ht="15" x14ac:dyDescent="0.25">
      <c r="B58" s="13" t="s">
        <v>169</v>
      </c>
      <c r="C58" s="14">
        <v>3534.4431479494588</v>
      </c>
      <c r="D58" s="14"/>
      <c r="E58" s="14"/>
      <c r="F58" s="14">
        <v>3654.4203950216051</v>
      </c>
      <c r="G58" s="14">
        <v>3389.8069100330508</v>
      </c>
      <c r="H58" s="14">
        <v>3489.347869669652</v>
      </c>
    </row>
    <row r="59" spans="2:12" ht="15" x14ac:dyDescent="0.25">
      <c r="B59" s="13" t="s">
        <v>170</v>
      </c>
      <c r="C59" s="14">
        <v>3341.5619883096406</v>
      </c>
      <c r="D59" s="14"/>
      <c r="E59" s="14"/>
      <c r="F59" s="14">
        <v>3503.4350273238183</v>
      </c>
      <c r="G59" s="14">
        <v>3356.3964517052082</v>
      </c>
      <c r="H59" s="14">
        <v>3493.7056521183208</v>
      </c>
    </row>
    <row r="60" spans="2:12" ht="15" x14ac:dyDescent="0.25">
      <c r="B60" s="13" t="s">
        <v>171</v>
      </c>
      <c r="C60" s="14">
        <v>2986.9727539469768</v>
      </c>
      <c r="D60" s="14"/>
      <c r="E60" s="14"/>
      <c r="F60" s="14">
        <v>3131.3236692993414</v>
      </c>
      <c r="G60" s="14">
        <v>3328.2648109552129</v>
      </c>
      <c r="H60" s="14">
        <v>3470.7667098143961</v>
      </c>
    </row>
    <row r="61" spans="2:12" ht="15" x14ac:dyDescent="0.25">
      <c r="B61" s="13" t="s">
        <v>172</v>
      </c>
      <c r="C61" s="14">
        <v>2951.9485795177934</v>
      </c>
      <c r="D61" s="14"/>
      <c r="E61" s="14"/>
      <c r="F61" s="14">
        <v>3071.5802397700131</v>
      </c>
      <c r="G61" s="14">
        <v>3956.1220070254794</v>
      </c>
      <c r="H61" s="14">
        <v>4108.3360831770278</v>
      </c>
    </row>
    <row r="62" spans="2:12" ht="15" x14ac:dyDescent="0.25">
      <c r="B62" s="13" t="s">
        <v>173</v>
      </c>
      <c r="C62" s="14">
        <v>2928.7733302492679</v>
      </c>
      <c r="D62" s="14"/>
      <c r="E62" s="14"/>
      <c r="F62" s="14">
        <v>3023.6058594165652</v>
      </c>
      <c r="G62" s="14">
        <v>4094.7253010561194</v>
      </c>
      <c r="H62" s="14">
        <v>4227.5355533858583</v>
      </c>
    </row>
    <row r="63" spans="2:12" ht="15" x14ac:dyDescent="0.25">
      <c r="B63" s="13" t="s">
        <v>174</v>
      </c>
      <c r="C63" s="14">
        <v>3066.2173139607426</v>
      </c>
      <c r="D63" s="14"/>
      <c r="E63" s="14"/>
      <c r="F63" s="14">
        <v>3158.5153274180702</v>
      </c>
      <c r="G63" s="14">
        <v>3879.1815728763668</v>
      </c>
      <c r="H63" s="14">
        <v>3994.1051916271881</v>
      </c>
    </row>
    <row r="64" spans="2:12" ht="15" x14ac:dyDescent="0.25">
      <c r="B64" s="13" t="s">
        <v>175</v>
      </c>
      <c r="C64" s="14">
        <v>3271.3621000162229</v>
      </c>
      <c r="D64" s="14"/>
      <c r="E64" s="14"/>
      <c r="F64" s="14">
        <v>3367.2060336544191</v>
      </c>
      <c r="G64" s="14">
        <v>3632.4727561088171</v>
      </c>
      <c r="H64" s="14">
        <v>3726.6588897127567</v>
      </c>
    </row>
    <row r="65" spans="2:8" ht="15" x14ac:dyDescent="0.25">
      <c r="B65" s="13" t="s">
        <v>176</v>
      </c>
      <c r="C65" s="14">
        <v>3743.7582327283562</v>
      </c>
      <c r="D65" s="14"/>
      <c r="E65" s="14"/>
      <c r="F65" s="14">
        <v>3857.0768574259741</v>
      </c>
      <c r="G65" s="14">
        <v>4049.2201488755554</v>
      </c>
      <c r="H65" s="14">
        <v>4159.9583632665453</v>
      </c>
    </row>
    <row r="66" spans="2:8" ht="15" x14ac:dyDescent="0.25">
      <c r="B66" s="13" t="s">
        <v>177</v>
      </c>
      <c r="C66" s="14">
        <v>4221.7124698969037</v>
      </c>
      <c r="D66" s="14"/>
      <c r="E66" s="14"/>
      <c r="F66" s="14">
        <v>4354.785523949643</v>
      </c>
      <c r="G66" s="14">
        <v>4507.1004320710954</v>
      </c>
      <c r="H66" s="14">
        <v>4623.8865603843715</v>
      </c>
    </row>
    <row r="67" spans="2:8" ht="15" x14ac:dyDescent="0.25">
      <c r="B67" s="13" t="s">
        <v>178</v>
      </c>
      <c r="C67" s="14">
        <v>5026.3144504136726</v>
      </c>
      <c r="D67" s="14"/>
      <c r="E67" s="14"/>
      <c r="F67" s="14">
        <v>5214.463621426481</v>
      </c>
      <c r="G67" s="14">
        <v>4946.0657722077094</v>
      </c>
      <c r="H67" s="14">
        <v>5099.2610240586928</v>
      </c>
    </row>
    <row r="68" spans="2:8" ht="15" x14ac:dyDescent="0.25">
      <c r="B68" s="13" t="s">
        <v>179</v>
      </c>
      <c r="C68" s="14">
        <v>5728.4811018754417</v>
      </c>
      <c r="D68" s="14"/>
      <c r="E68" s="14"/>
      <c r="F68" s="14">
        <v>5946.3721601370999</v>
      </c>
      <c r="G68" s="14">
        <v>5393.4209661735258</v>
      </c>
      <c r="H68" s="14">
        <v>5567.7876530432432</v>
      </c>
    </row>
    <row r="69" spans="2:8" ht="15" x14ac:dyDescent="0.25">
      <c r="B69" s="13" t="s">
        <v>180</v>
      </c>
      <c r="C69" s="14">
        <v>6668.975874538266</v>
      </c>
      <c r="D69" s="14"/>
      <c r="E69" s="14"/>
      <c r="F69" s="14">
        <v>6884.7871533180296</v>
      </c>
      <c r="G69" s="14">
        <v>6412.2135511492852</v>
      </c>
      <c r="H69" s="14">
        <v>6564.5584523766402</v>
      </c>
    </row>
    <row r="70" spans="2:8" ht="15" x14ac:dyDescent="0.25">
      <c r="B70" s="13" t="s">
        <v>181</v>
      </c>
      <c r="C70" s="14">
        <v>8623.8340639564303</v>
      </c>
      <c r="D70" s="14"/>
      <c r="E70" s="14"/>
      <c r="F70" s="14">
        <v>8938.5677242549482</v>
      </c>
      <c r="G70" s="14">
        <v>8297.4542746959632</v>
      </c>
      <c r="H70" s="14">
        <v>8548.4345041768338</v>
      </c>
    </row>
    <row r="71" spans="2:8" ht="15" x14ac:dyDescent="0.25">
      <c r="B71" s="13" t="s">
        <v>182</v>
      </c>
      <c r="C71" s="14">
        <v>11491.113244594069</v>
      </c>
      <c r="D71" s="14"/>
      <c r="E71" s="14"/>
      <c r="F71" s="14">
        <v>11942.247520919082</v>
      </c>
      <c r="G71" s="14">
        <v>11968.494088209289</v>
      </c>
      <c r="H71" s="14">
        <v>12367.72429335676</v>
      </c>
    </row>
    <row r="72" spans="2:8" ht="15" x14ac:dyDescent="0.25">
      <c r="B72" s="13" t="s">
        <v>183</v>
      </c>
      <c r="C72" s="14">
        <v>15805.847115987031</v>
      </c>
      <c r="D72" s="14"/>
      <c r="E72" s="14"/>
      <c r="F72" s="14">
        <v>16499.78088438464</v>
      </c>
      <c r="G72" s="14">
        <v>18592.771555810163</v>
      </c>
      <c r="H72" s="14">
        <v>19387.872673369209</v>
      </c>
    </row>
    <row r="73" spans="2:8" ht="15" x14ac:dyDescent="0.25">
      <c r="B73" s="13" t="s">
        <v>184</v>
      </c>
      <c r="C73" s="14">
        <v>22683.128672849492</v>
      </c>
      <c r="D73" s="14"/>
      <c r="E73" s="14"/>
      <c r="F73" s="14">
        <v>23792.787009735672</v>
      </c>
      <c r="G73" s="14">
        <v>29702.718229544909</v>
      </c>
      <c r="H73" s="14">
        <v>31207.582515295664</v>
      </c>
    </row>
    <row r="74" spans="2:8" ht="15" x14ac:dyDescent="0.25">
      <c r="B74" s="13" t="s">
        <v>185</v>
      </c>
      <c r="C74" s="14">
        <v>32786.17451284339</v>
      </c>
      <c r="D74" s="14"/>
      <c r="E74" s="14"/>
      <c r="F74" s="14">
        <v>34566.95654098755</v>
      </c>
      <c r="G74" s="14">
        <v>42752.208884411128</v>
      </c>
      <c r="H74" s="14">
        <v>45098.640553688034</v>
      </c>
    </row>
    <row r="75" spans="2:8" ht="15" x14ac:dyDescent="0.25">
      <c r="B75" s="13" t="s">
        <v>186</v>
      </c>
      <c r="C75" s="14">
        <v>50891.201236682726</v>
      </c>
      <c r="D75" s="14"/>
      <c r="E75" s="14"/>
      <c r="F75" s="14">
        <v>53456.594688462465</v>
      </c>
      <c r="G75" s="14">
        <v>60066.123489220881</v>
      </c>
      <c r="H75" s="14">
        <v>63469.917060258857</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voorblad</vt:lpstr>
      <vt:lpstr>diagnose</vt:lpstr>
      <vt:lpstr>sector_CBS</vt:lpstr>
      <vt:lpstr>lft_sexe</vt:lpstr>
      <vt:lpstr>CBS_meerjaren_stavaza_2014</vt:lpstr>
      <vt:lpstr>ZR_statline</vt:lpstr>
      <vt:lpstr>ZR_toelichting</vt:lpstr>
      <vt:lpstr>tabellen_notitie</vt:lpstr>
    </vt:vector>
  </TitlesOfParts>
  <Company>RIVM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Lany Slobbe</dc:creator>
  <cp:lastModifiedBy>Lany Slobbe</cp:lastModifiedBy>
  <dcterms:created xsi:type="dcterms:W3CDTF">2014-11-25T07:42:35Z</dcterms:created>
  <dcterms:modified xsi:type="dcterms:W3CDTF">2015-04-14T06:53:31Z</dcterms:modified>
</cp:coreProperties>
</file>